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vanveghel/Documents/SEED III/TC building/Tender_izmena nakon sastanka 24/SEED TC TENDER/corrigendum/"/>
    </mc:Choice>
  </mc:AlternateContent>
  <xr:revisionPtr revIDLastSave="0" documentId="8_{3EDA9557-D433-7D47-AC3A-C68B419D13DF}" xr6:coauthVersionLast="47" xr6:coauthVersionMax="47" xr10:uidLastSave="{00000000-0000-0000-0000-000000000000}"/>
  <bookViews>
    <workbookView xWindow="1960" yWindow="1960" windowWidth="22020" windowHeight="13340" tabRatio="500" xr2:uid="{00000000-000D-0000-FFFF-FFFF00000000}"/>
  </bookViews>
  <sheets>
    <sheet name="01_02_TRENING CENTAR LETNJIKOVA" sheetId="1" r:id="rId1"/>
    <sheet name="REKAPITULACIJ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" i="4" l="1"/>
  <c r="D10" i="4"/>
  <c r="C10" i="4"/>
  <c r="F139" i="1"/>
  <c r="F138" i="1"/>
  <c r="F137" i="1"/>
  <c r="F131" i="1"/>
  <c r="D130" i="1"/>
  <c r="F130" i="1" s="1"/>
  <c r="F133" i="1" s="1"/>
  <c r="F160" i="1" s="1"/>
  <c r="F124" i="1"/>
  <c r="F126" i="1" s="1"/>
  <c r="F159" i="1" s="1"/>
  <c r="D124" i="1"/>
  <c r="D118" i="1"/>
  <c r="F118" i="1" s="1"/>
  <c r="F120" i="1" s="1"/>
  <c r="F158" i="1" s="1"/>
  <c r="D112" i="1"/>
  <c r="F112" i="1" s="1"/>
  <c r="F111" i="1"/>
  <c r="D111" i="1"/>
  <c r="D105" i="1"/>
  <c r="F105" i="1" s="1"/>
  <c r="F107" i="1" s="1"/>
  <c r="F156" i="1" s="1"/>
  <c r="D99" i="1"/>
  <c r="F99" i="1" s="1"/>
  <c r="F101" i="1" s="1"/>
  <c r="F155" i="1" s="1"/>
  <c r="F93" i="1"/>
  <c r="D92" i="1"/>
  <c r="F92" i="1" s="1"/>
  <c r="F86" i="1"/>
  <c r="F85" i="1"/>
  <c r="F88" i="1" s="1"/>
  <c r="F153" i="1" s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D59" i="1"/>
  <c r="F59" i="1" s="1"/>
  <c r="F61" i="1" s="1"/>
  <c r="F151" i="1" s="1"/>
  <c r="D53" i="1"/>
  <c r="F53" i="1" s="1"/>
  <c r="F52" i="1"/>
  <c r="D46" i="1"/>
  <c r="F46" i="1" s="1"/>
  <c r="D45" i="1"/>
  <c r="F45" i="1" s="1"/>
  <c r="D44" i="1"/>
  <c r="F44" i="1" s="1"/>
  <c r="F38" i="1"/>
  <c r="F40" i="1" s="1"/>
  <c r="F148" i="1" s="1"/>
  <c r="F37" i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18" i="1"/>
  <c r="F18" i="1" s="1"/>
  <c r="F17" i="1"/>
  <c r="D17" i="1"/>
  <c r="D16" i="1"/>
  <c r="F16" i="1" s="1"/>
  <c r="D15" i="1"/>
  <c r="F15" i="1" s="1"/>
  <c r="D14" i="1"/>
  <c r="F14" i="1" s="1"/>
  <c r="F8" i="1"/>
  <c r="F10" i="1" s="1"/>
  <c r="F145" i="1" s="1"/>
  <c r="F33" i="1" l="1"/>
  <c r="F147" i="1" s="1"/>
  <c r="F114" i="1"/>
  <c r="F157" i="1" s="1"/>
  <c r="F55" i="1"/>
  <c r="F150" i="1" s="1"/>
  <c r="F141" i="1"/>
  <c r="F161" i="1" s="1"/>
  <c r="F152" i="1"/>
  <c r="F95" i="1"/>
  <c r="F154" i="1" s="1"/>
  <c r="F20" i="1"/>
  <c r="F146" i="1" s="1"/>
  <c r="F48" i="1"/>
  <c r="F149" i="1" s="1"/>
  <c r="F163" i="1" l="1"/>
  <c r="F169" i="1" s="1"/>
  <c r="F174" i="1" s="1"/>
</calcChain>
</file>

<file path=xl/sharedStrings.xml><?xml version="1.0" encoding="utf-8"?>
<sst xmlns="http://schemas.openxmlformats.org/spreadsheetml/2006/main" count="209" uniqueCount="109">
  <si>
    <t xml:space="preserve">ТРЕНИНГ ЦЕНТАР ЛЕТЊИКОВАЦ </t>
  </si>
  <si>
    <t>АРХИТЕКТОНСКО ГРАЂЕВИНСКИ РАДОВИ / ПРЕДМЕР И ПРЕДРАЧУН РАДОВА</t>
  </si>
  <si>
    <t>Р.бр.</t>
  </si>
  <si>
    <t>Опис</t>
  </si>
  <si>
    <t>Јед.Мере</t>
  </si>
  <si>
    <t>Кол</t>
  </si>
  <si>
    <t>Јединична цена (РСД)</t>
  </si>
  <si>
    <t>Укупно (РСД)</t>
  </si>
  <si>
    <t>I</t>
  </si>
  <si>
    <t>Припремни радови</t>
  </si>
  <si>
    <t>Геодетски радови на обележавању и снимању платоа</t>
  </si>
  <si>
    <t>пауш</t>
  </si>
  <si>
    <t>укупно:</t>
  </si>
  <si>
    <t>II</t>
  </si>
  <si>
    <t>Земљани радови</t>
  </si>
  <si>
    <t>Скидање хумуса д=20cm</t>
  </si>
  <si>
    <t>m2</t>
  </si>
  <si>
    <t xml:space="preserve">Машински ископ земље дубине д=20cm </t>
  </si>
  <si>
    <t>m3</t>
  </si>
  <si>
    <t>Ископ земље за тракасте темеље д=75cm</t>
  </si>
  <si>
    <t>Набавка и насипање шљунка д=15cm</t>
  </si>
  <si>
    <t>Насипање песком око темеља</t>
  </si>
  <si>
    <t>III</t>
  </si>
  <si>
    <t>Бетонски</t>
  </si>
  <si>
    <t xml:space="preserve">Бетонирање тракастих темеља </t>
  </si>
  <si>
    <t>Бетонирање пода 15cm</t>
  </si>
  <si>
    <t>Бетонирање вертикалних серклажа</t>
  </si>
  <si>
    <t>Бетонирање надпрозорника и надвратника</t>
  </si>
  <si>
    <t>Бетонирање обимне греде</t>
  </si>
  <si>
    <t>Бетонирање стазе око објекта ширине 1,2m</t>
  </si>
  <si>
    <t>Бетонирање улазних рампи</t>
  </si>
  <si>
    <t>Цементна кошуљица д=8cm 
(санитарном блоку)</t>
  </si>
  <si>
    <t>Феробетон на МБ30 д=10cm</t>
  </si>
  <si>
    <t>IV</t>
  </si>
  <si>
    <t>Армирачки радови</t>
  </si>
  <si>
    <t>Арматура Б500Б</t>
  </si>
  <si>
    <t>kg</t>
  </si>
  <si>
    <t>Мрежа МА500/560</t>
  </si>
  <si>
    <t>V</t>
  </si>
  <si>
    <t>Зидарски радови</t>
  </si>
  <si>
    <t xml:space="preserve">Зидање спољних фасадних зидова клима блоком д=20cm </t>
  </si>
  <si>
    <t xml:space="preserve">Зидање унутрашњих зидова пуном опеком д=12cm </t>
  </si>
  <si>
    <t>Малтерисање унутрашњих зидова</t>
  </si>
  <si>
    <t>VI</t>
  </si>
  <si>
    <t>Хидроизолатерски радови</t>
  </si>
  <si>
    <t>Хидроизолација подне плоче</t>
  </si>
  <si>
    <t>Хидроизолациони премаз у санитарном блоку</t>
  </si>
  <si>
    <t>VII</t>
  </si>
  <si>
    <t>Термоизолатерски радови</t>
  </si>
  <si>
    <t xml:space="preserve">Термоизолација фасаде - камена вуна д=10cm, (лепак, типлови и мрежица) </t>
  </si>
  <si>
    <t>VIII</t>
  </si>
  <si>
    <t>Столарски радови</t>
  </si>
  <si>
    <t>Спољашња столарија – ПВЦ</t>
  </si>
  <si>
    <t>Прозори 250 x 100cm</t>
  </si>
  <si>
    <t>ком</t>
  </si>
  <si>
    <t>Прозори 100 x 130cm</t>
  </si>
  <si>
    <t>Светлосне куполе 120x100cm</t>
  </si>
  <si>
    <t>Светлосне куполе 300x100cm</t>
  </si>
  <si>
    <t>Врата 200 x 300cm</t>
  </si>
  <si>
    <t>Врата 175 x 300cm</t>
  </si>
  <si>
    <t>Врата 100 x 230цм</t>
  </si>
  <si>
    <t>Роло врата 300 x 300цм</t>
  </si>
  <si>
    <t>Улазна врата (клизна)-АЛ-120 х 230цм</t>
  </si>
  <si>
    <t>Унутрашња столарија – ПВЦ</t>
  </si>
  <si>
    <t>Унутрашња клизна врата 150 x 328</t>
  </si>
  <si>
    <t>Унутрашња врата једнокрилна 100x230</t>
  </si>
  <si>
    <t>Унутрашња врата једнокрилна 90x230</t>
  </si>
  <si>
    <t>Унутрашња врата клизна 90 x 230</t>
  </si>
  <si>
    <t>IX</t>
  </si>
  <si>
    <t>Челична конструкција</t>
  </si>
  <si>
    <t>Кровна конструкција –решеткаста крова конструкција са завршним ПП премазом Ф60</t>
  </si>
  <si>
    <t>Конструкција за зелени зид поред објекта</t>
  </si>
  <si>
    <t>X</t>
  </si>
  <si>
    <t>Лимарски радови</t>
  </si>
  <si>
    <t>Хоризонтални и вертикални олици од поц. лима д=0,6mm</t>
  </si>
  <si>
    <t>m1</t>
  </si>
  <si>
    <t>Опшиви на крову од поц. лима д=0,6mm</t>
  </si>
  <si>
    <t>XI</t>
  </si>
  <si>
    <t>Pokrivački radovi</t>
  </si>
  <si>
    <t xml:space="preserve">Кровни панели 15cm 
(Лим 0.4mm+ПИР+лим 0.4mm) </t>
  </si>
  <si>
    <t>XII</t>
  </si>
  <si>
    <t>Молерски радови</t>
  </si>
  <si>
    <t>Глетовање унутрашњих зидова и плафона  унутрашњим глетом 2x и бојење полудисперзијом 2x у белој боји</t>
  </si>
  <si>
    <t>XIII</t>
  </si>
  <si>
    <t>Подополагачки радови-керамичарски радови</t>
  </si>
  <si>
    <t>Подна керамика на лепак – (домаћи произвођач)</t>
  </si>
  <si>
    <t>Зидна керамика на лепак – (домаћи произвођач)</t>
  </si>
  <si>
    <t>XIV</t>
  </si>
  <si>
    <t>Фасадерски радови</t>
  </si>
  <si>
    <t>Декоративни малтер на припремљену подлогу од камене вуне д=1,5mm са слојем лепка и мрежице</t>
  </si>
  <si>
    <t>XV</t>
  </si>
  <si>
    <t>Сувомонтажни радови</t>
  </si>
  <si>
    <t>Спуштен плафон у купатилу од влагоотпорних гипс картонских плоча д=12,5mm</t>
  </si>
  <si>
    <t>XVI</t>
  </si>
  <si>
    <t>Спољашње уређење</t>
  </si>
  <si>
    <t xml:space="preserve">Стаза око објекта (поплочање – бехатон), комплет са подлогом </t>
  </si>
  <si>
    <t>Биљке за зелену фасаду</t>
  </si>
  <si>
    <t>XVII</t>
  </si>
  <si>
    <t>Разно</t>
  </si>
  <si>
    <t xml:space="preserve">Уградња отирача за ноге на улазним вратима. </t>
  </si>
  <si>
    <t>Поштански сандучић</t>
  </si>
  <si>
    <t>Ознаке просторија – металне плочице</t>
  </si>
  <si>
    <t>РЕКАПИТУЛАЦИЈА</t>
  </si>
  <si>
    <t>Покривачки радови</t>
  </si>
  <si>
    <t>УКУПНО:</t>
  </si>
  <si>
    <t>АРХИТЕКТОНСКО ГРАЂЕВИНСКИ РАДОВИ</t>
  </si>
  <si>
    <t>ФАЗА 1</t>
  </si>
  <si>
    <t>ФАЗА 2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</si>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</sst>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8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trike/>
      <sz val="11"/>
      <color rgb="FFFF0000"/>
      <name val="Times New Roman"/>
      <family val="1"/>
    </font>
    <font>
      <strike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EEEEEE"/>
        <bgColor rgb="FFF6F9D4"/>
      </patternFill>
    </fill>
    <fill>
      <patternFill patternType="solid">
        <fgColor rgb="FFDDDDDD"/>
        <bgColor rgb="FFEEEEEE"/>
      </patternFill>
    </fill>
    <fill>
      <patternFill patternType="solid">
        <fgColor rgb="FFF6F9D4"/>
        <bgColor rgb="FFEEEEEE"/>
      </patternFill>
    </fill>
    <fill>
      <patternFill patternType="solid">
        <fgColor rgb="FFFFD7D7"/>
        <bgColor rgb="FFDDDDDD"/>
      </patternFill>
    </fill>
    <fill>
      <patternFill patternType="solid">
        <fgColor rgb="FFEEEEEE"/>
        <bgColor indexed="64"/>
      </patternFill>
    </fill>
  </fills>
  <borders count="8">
    <border>
      <left/>
      <right/>
      <top/>
      <bottom/>
      <diagonal/>
    </border>
    <border>
      <left style="hair">
        <color rgb="FF666699"/>
      </left>
      <right style="hair">
        <color rgb="FF666699"/>
      </right>
      <top style="hair">
        <color rgb="FF666699"/>
      </top>
      <bottom style="hair">
        <color rgb="FF66669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666699"/>
      </left>
      <right style="hair">
        <color rgb="FF666699"/>
      </right>
      <top/>
      <bottom style="hair">
        <color rgb="FF666699"/>
      </bottom>
      <diagonal/>
    </border>
    <border>
      <left style="hair">
        <color rgb="FF666699"/>
      </left>
      <right style="hair">
        <color rgb="FF666699"/>
      </right>
      <top style="hair">
        <color auto="1"/>
      </top>
      <bottom style="hair">
        <color rgb="FF666699"/>
      </bottom>
      <diagonal/>
    </border>
    <border>
      <left style="hair">
        <color rgb="FF666699"/>
      </left>
      <right/>
      <top style="hair">
        <color rgb="FF666699"/>
      </top>
      <bottom style="hair">
        <color rgb="FF666699"/>
      </bottom>
      <diagonal/>
    </border>
    <border>
      <left/>
      <right/>
      <top style="hair">
        <color rgb="FF666699"/>
      </top>
      <bottom style="hair">
        <color rgb="FF666699"/>
      </bottom>
      <diagonal/>
    </border>
    <border>
      <left style="hair">
        <color rgb="FF666666"/>
      </left>
      <right style="hair">
        <color rgb="FF666666"/>
      </right>
      <top style="hair">
        <color rgb="FF666666"/>
      </top>
      <bottom style="hair">
        <color rgb="FF666666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37">
    <xf numFmtId="0" fontId="0" fillId="0" borderId="0" xfId="0"/>
    <xf numFmtId="1" fontId="1" fillId="0" borderId="0" xfId="1" applyNumberFormat="1" applyFont="1" applyAlignment="1"/>
    <xf numFmtId="0" fontId="1" fillId="0" borderId="0" xfId="1" applyFont="1" applyAlignment="1">
      <alignment wrapText="1"/>
    </xf>
    <xf numFmtId="0" fontId="1" fillId="0" borderId="0" xfId="1" applyFont="1" applyAlignment="1"/>
    <xf numFmtId="1" fontId="2" fillId="0" borderId="0" xfId="1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 wrapText="1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justify" vertical="top" wrapText="1"/>
    </xf>
    <xf numFmtId="0" fontId="4" fillId="0" borderId="2" xfId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/>
    </xf>
    <xf numFmtId="1" fontId="4" fillId="0" borderId="1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" fontId="4" fillId="0" borderId="0" xfId="1" applyNumberFormat="1" applyFont="1" applyAlignment="1">
      <alignment horizontal="center"/>
    </xf>
    <xf numFmtId="0" fontId="3" fillId="0" borderId="0" xfId="1" applyFont="1" applyAlignment="1">
      <alignment horizontal="right" vertic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164" fontId="4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top" wrapText="1"/>
    </xf>
    <xf numFmtId="4" fontId="4" fillId="0" borderId="2" xfId="1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0" fontId="0" fillId="0" borderId="0" xfId="0"/>
    <xf numFmtId="1" fontId="4" fillId="0" borderId="3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vertical="top" wrapText="1"/>
    </xf>
    <xf numFmtId="164" fontId="3" fillId="3" borderId="1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/>
    </xf>
    <xf numFmtId="4" fontId="4" fillId="0" borderId="0" xfId="1" applyNumberFormat="1" applyFont="1" applyAlignment="1">
      <alignment vertical="top" wrapText="1"/>
    </xf>
    <xf numFmtId="4" fontId="4" fillId="0" borderId="0" xfId="1" applyNumberFormat="1" applyFont="1" applyAlignment="1">
      <alignment horizontal="center"/>
    </xf>
    <xf numFmtId="4" fontId="4" fillId="0" borderId="2" xfId="1" applyNumberFormat="1" applyFont="1" applyBorder="1" applyAlignment="1">
      <alignment horizontal="justify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center"/>
    </xf>
    <xf numFmtId="4" fontId="4" fillId="0" borderId="1" xfId="0" applyNumberFormat="1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4" fontId="4" fillId="0" borderId="0" xfId="1" applyNumberFormat="1" applyFont="1"/>
    <xf numFmtId="0" fontId="4" fillId="0" borderId="5" xfId="1" applyFont="1" applyBorder="1" applyAlignment="1">
      <alignment vertical="center" wrapText="1"/>
    </xf>
    <xf numFmtId="164" fontId="3" fillId="0" borderId="5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7" xfId="0" applyNumberFormat="1" applyFont="1" applyBorder="1"/>
    <xf numFmtId="0" fontId="3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justify" wrapText="1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justify" vertical="top"/>
    </xf>
    <xf numFmtId="0" fontId="4" fillId="4" borderId="0" xfId="0" applyFont="1" applyFill="1" applyAlignment="1">
      <alignment horizontal="center"/>
    </xf>
    <xf numFmtId="4" fontId="4" fillId="4" borderId="0" xfId="0" applyNumberFormat="1" applyFont="1" applyFill="1" applyAlignment="1">
      <alignment horizontal="center"/>
    </xf>
    <xf numFmtId="39" fontId="4" fillId="4" borderId="0" xfId="0" applyNumberFormat="1" applyFont="1" applyFill="1"/>
    <xf numFmtId="0" fontId="3" fillId="4" borderId="7" xfId="0" applyFont="1" applyFill="1" applyBorder="1" applyAlignment="1">
      <alignment horizontal="center" vertical="top"/>
    </xf>
    <xf numFmtId="3" fontId="3" fillId="4" borderId="7" xfId="0" applyNumberFormat="1" applyFont="1" applyFill="1" applyBorder="1" applyAlignment="1">
      <alignment horizontal="left" vertical="center" wrapText="1"/>
    </xf>
    <xf numFmtId="164" fontId="3" fillId="4" borderId="7" xfId="0" applyNumberFormat="1" applyFont="1" applyFill="1" applyBorder="1"/>
    <xf numFmtId="164" fontId="3" fillId="2" borderId="7" xfId="0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justify" vertical="top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right"/>
    </xf>
    <xf numFmtId="164" fontId="4" fillId="6" borderId="7" xfId="0" applyNumberFormat="1" applyFont="1" applyFill="1" applyBorder="1" applyAlignment="1">
      <alignment horizontal="right"/>
    </xf>
    <xf numFmtId="4" fontId="4" fillId="4" borderId="7" xfId="0" applyNumberFormat="1" applyFont="1" applyFill="1" applyBorder="1" applyAlignment="1">
      <alignment horizontal="right"/>
    </xf>
    <xf numFmtId="4" fontId="5" fillId="5" borderId="7" xfId="0" applyNumberFormat="1" applyFont="1" applyFill="1" applyBorder="1" applyAlignment="1">
      <alignment horizontal="right"/>
    </xf>
    <xf numFmtId="4" fontId="5" fillId="6" borderId="7" xfId="0" applyNumberFormat="1" applyFont="1" applyFill="1" applyBorder="1" applyAlignment="1">
      <alignment horizontal="right"/>
    </xf>
    <xf numFmtId="4" fontId="5" fillId="4" borderId="7" xfId="0" applyNumberFormat="1" applyFont="1" applyFill="1" applyBorder="1" applyAlignment="1">
      <alignment horizontal="right"/>
    </xf>
    <xf numFmtId="164" fontId="3" fillId="7" borderId="1" xfId="1" applyNumberFormat="1" applyFont="1" applyFill="1" applyBorder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7" fillId="3" borderId="2" xfId="1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 vertical="top" wrapText="1"/>
    </xf>
    <xf numFmtId="0" fontId="6" fillId="0" borderId="2" xfId="1" applyFont="1" applyBorder="1" applyAlignment="1">
      <alignment horizontal="justify" vertical="top" wrapText="1"/>
    </xf>
    <xf numFmtId="0" fontId="7" fillId="0" borderId="2" xfId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1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justify" vertical="top" wrapText="1"/>
    </xf>
    <xf numFmtId="0" fontId="7" fillId="0" borderId="2" xfId="1" applyFont="1" applyBorder="1" applyAlignment="1">
      <alignment horizontal="left"/>
    </xf>
    <xf numFmtId="1" fontId="7" fillId="0" borderId="1" xfId="1" applyNumberFormat="1" applyFont="1" applyBorder="1" applyAlignment="1">
      <alignment horizontal="center"/>
    </xf>
    <xf numFmtId="0" fontId="7" fillId="0" borderId="5" xfId="1" applyFont="1" applyBorder="1" applyAlignment="1">
      <alignment vertical="top" wrapText="1"/>
    </xf>
    <xf numFmtId="0" fontId="7" fillId="0" borderId="6" xfId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wrapText="1"/>
    </xf>
    <xf numFmtId="0" fontId="3" fillId="0" borderId="1" xfId="1" applyFont="1" applyBorder="1" applyAlignment="1">
      <alignment horizontal="right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/>
    <xf numFmtId="0" fontId="6" fillId="0" borderId="1" xfId="1" applyFont="1" applyBorder="1" applyAlignment="1">
      <alignment horizontal="right" vertical="center" wrapText="1"/>
    </xf>
    <xf numFmtId="0" fontId="3" fillId="0" borderId="0" xfId="1" applyFont="1" applyAlignment="1">
      <alignment horizontal="left" vertical="center" wrapText="1"/>
    </xf>
    <xf numFmtId="0" fontId="3" fillId="4" borderId="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4" borderId="7" xfId="0" applyNumberFormat="1" applyFont="1" applyFill="1" applyBorder="1" applyAlignment="1">
      <alignment horizontal="left" vertic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666666"/>
      <rgbColor rgb="FF9999FF"/>
      <rgbColor rgb="FF993366"/>
      <rgbColor rgb="FFF6F9D4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74"/>
  <sheetViews>
    <sheetView tabSelected="1" view="pageBreakPreview" topLeftCell="B62" zoomScaleNormal="100" workbookViewId="0">
      <selection activeCell="J148" sqref="J148"/>
    </sheetView>
  </sheetViews>
  <sheetFormatPr baseColWidth="10" defaultColWidth="8.83203125" defaultRowHeight="15" x14ac:dyDescent="0.2"/>
  <cols>
    <col min="1" max="1" width="5.5" style="1" customWidth="1"/>
    <col min="2" max="2" width="35" style="2" customWidth="1"/>
    <col min="3" max="3" width="10.1640625" style="3" customWidth="1"/>
    <col min="4" max="4" width="8.6640625" style="3" customWidth="1"/>
    <col min="5" max="5" width="11.83203125" style="3" customWidth="1"/>
    <col min="6" max="6" width="14" style="3" customWidth="1"/>
    <col min="7" max="250" width="7.33203125" style="3" customWidth="1"/>
    <col min="251" max="251" width="31" style="3" customWidth="1"/>
    <col min="252" max="252" width="7.33203125" style="3" customWidth="1"/>
    <col min="253" max="253" width="8.6640625" style="3" customWidth="1"/>
    <col min="254" max="255" width="11.83203125" style="3" customWidth="1"/>
    <col min="256" max="257" width="9.6640625" style="3" customWidth="1"/>
    <col min="258" max="258" width="9.33203125" style="3" customWidth="1"/>
    <col min="259" max="506" width="7.33203125" style="3" customWidth="1"/>
    <col min="507" max="507" width="31" style="3" customWidth="1"/>
    <col min="508" max="508" width="7.33203125" style="3" customWidth="1"/>
    <col min="509" max="509" width="8.6640625" style="3" customWidth="1"/>
    <col min="510" max="511" width="11.83203125" style="3" customWidth="1"/>
    <col min="512" max="513" width="9.6640625" style="3" customWidth="1"/>
    <col min="514" max="514" width="9.33203125" style="3" customWidth="1"/>
    <col min="515" max="762" width="7.33203125" style="3" customWidth="1"/>
    <col min="763" max="763" width="31" style="3" customWidth="1"/>
    <col min="764" max="764" width="7.33203125" style="3" customWidth="1"/>
    <col min="765" max="765" width="8.6640625" style="3" customWidth="1"/>
    <col min="766" max="767" width="11.83203125" style="3" customWidth="1"/>
    <col min="768" max="769" width="9.6640625" style="3" customWidth="1"/>
    <col min="770" max="770" width="9.33203125" style="3" customWidth="1"/>
    <col min="771" max="1017" width="7.33203125" style="3" customWidth="1"/>
    <col min="1018" max="1025" width="10.5" customWidth="1"/>
  </cols>
  <sheetData>
    <row r="1" spans="1:249" ht="13.75" customHeight="1" x14ac:dyDescent="0.2">
      <c r="A1" s="126" t="s">
        <v>0</v>
      </c>
      <c r="B1" s="126"/>
      <c r="C1" s="126"/>
      <c r="D1" s="126"/>
      <c r="E1" s="126"/>
      <c r="F1" s="12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249" ht="13.75" customHeight="1" x14ac:dyDescent="0.2">
      <c r="A2" s="127" t="s">
        <v>1</v>
      </c>
      <c r="B2" s="127"/>
      <c r="C2" s="127"/>
      <c r="D2" s="127"/>
      <c r="E2" s="127"/>
      <c r="F2" s="12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x14ac:dyDescent="0.2">
      <c r="A3" s="4"/>
      <c r="B3" s="6"/>
      <c r="C3" s="6"/>
      <c r="D3" s="7"/>
      <c r="E3" s="128"/>
      <c r="F3" s="12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ht="30" x14ac:dyDescent="0.2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x14ac:dyDescent="0.2">
      <c r="A5" s="11"/>
      <c r="B5" s="12"/>
      <c r="C5" s="13"/>
      <c r="D5" s="14"/>
      <c r="E5" s="1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1:249" x14ac:dyDescent="0.2">
      <c r="A6" s="16" t="s">
        <v>8</v>
      </c>
      <c r="B6" s="17" t="s">
        <v>9</v>
      </c>
      <c r="C6" s="18"/>
      <c r="D6" s="19"/>
      <c r="E6" s="19"/>
      <c r="F6" s="1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 x14ac:dyDescent="0.2">
      <c r="A7" s="16"/>
      <c r="B7" s="17"/>
      <c r="C7" s="18"/>
      <c r="D7" s="19"/>
      <c r="E7" s="19"/>
      <c r="F7" s="1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ht="30" x14ac:dyDescent="0.2">
      <c r="A8" s="20">
        <v>1</v>
      </c>
      <c r="B8" s="21" t="s">
        <v>10</v>
      </c>
      <c r="C8" s="22" t="s">
        <v>11</v>
      </c>
      <c r="D8" s="23">
        <v>1</v>
      </c>
      <c r="E8" s="24"/>
      <c r="F8" s="24">
        <f>E8*D8</f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49" x14ac:dyDescent="0.2">
      <c r="A9" s="25"/>
      <c r="B9" s="26"/>
      <c r="C9" s="27"/>
      <c r="D9" s="27"/>
      <c r="E9" s="24"/>
      <c r="F9" s="2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 ht="14.25" customHeight="1" x14ac:dyDescent="0.2">
      <c r="A10" s="28"/>
      <c r="B10" s="125" t="s">
        <v>12</v>
      </c>
      <c r="C10" s="125"/>
      <c r="D10" s="125"/>
      <c r="E10" s="24"/>
      <c r="F10" s="29">
        <f>SUM(F8:F9)</f>
        <v>0</v>
      </c>
    </row>
    <row r="11" spans="1:249" ht="14.25" customHeight="1" x14ac:dyDescent="0.2">
      <c r="A11" s="30"/>
      <c r="B11" s="31"/>
      <c r="C11" s="31"/>
      <c r="D11" s="31"/>
      <c r="E11" s="24"/>
      <c r="F11" s="24"/>
    </row>
    <row r="12" spans="1:249" ht="16" x14ac:dyDescent="0.2">
      <c r="A12" s="32" t="s">
        <v>13</v>
      </c>
      <c r="B12" s="33" t="s">
        <v>14</v>
      </c>
      <c r="C12" s="34"/>
      <c r="D12" s="35"/>
      <c r="E12" s="24"/>
      <c r="F12" s="24"/>
    </row>
    <row r="13" spans="1:249" x14ac:dyDescent="0.2">
      <c r="A13" s="32"/>
      <c r="B13" s="33"/>
      <c r="C13" s="34"/>
      <c r="D13" s="35"/>
      <c r="E13" s="24"/>
      <c r="F13" s="24"/>
    </row>
    <row r="14" spans="1:249" x14ac:dyDescent="0.2">
      <c r="A14" s="20">
        <v>1</v>
      </c>
      <c r="B14" s="36" t="s">
        <v>15</v>
      </c>
      <c r="C14" s="37" t="s">
        <v>16</v>
      </c>
      <c r="D14" s="23">
        <f>308.34*0.2</f>
        <v>61.667999999999999</v>
      </c>
      <c r="E14" s="24"/>
      <c r="F14" s="24">
        <f>D14*E14</f>
        <v>0</v>
      </c>
    </row>
    <row r="15" spans="1:249" x14ac:dyDescent="0.2">
      <c r="A15" s="20">
        <v>2</v>
      </c>
      <c r="B15" s="36" t="s">
        <v>17</v>
      </c>
      <c r="C15" s="37" t="s">
        <v>18</v>
      </c>
      <c r="D15" s="23">
        <f>308.34*0.2</f>
        <v>61.667999999999999</v>
      </c>
      <c r="E15" s="24"/>
      <c r="F15" s="24">
        <f>D15*E15</f>
        <v>0</v>
      </c>
    </row>
    <row r="16" spans="1:249" x14ac:dyDescent="0.2">
      <c r="A16" s="20">
        <v>3</v>
      </c>
      <c r="B16" s="36" t="s">
        <v>19</v>
      </c>
      <c r="C16" s="37" t="s">
        <v>18</v>
      </c>
      <c r="D16" s="23">
        <f>0.6*0.75*(2*(9.35+24.2))</f>
        <v>30.194999999999993</v>
      </c>
      <c r="E16" s="24"/>
      <c r="F16" s="24">
        <f>D16*E16</f>
        <v>0</v>
      </c>
    </row>
    <row r="17" spans="1:1024" x14ac:dyDescent="0.2">
      <c r="A17" s="20">
        <v>4</v>
      </c>
      <c r="B17" s="36" t="s">
        <v>20</v>
      </c>
      <c r="C17" s="37" t="s">
        <v>18</v>
      </c>
      <c r="D17" s="23">
        <f>308.34*0.15</f>
        <v>46.250999999999998</v>
      </c>
      <c r="E17" s="24"/>
      <c r="F17" s="24">
        <f>D17*E17</f>
        <v>0</v>
      </c>
    </row>
    <row r="18" spans="1:1024" x14ac:dyDescent="0.2">
      <c r="A18" s="20">
        <v>5</v>
      </c>
      <c r="B18" s="36" t="s">
        <v>21</v>
      </c>
      <c r="C18" s="37" t="s">
        <v>18</v>
      </c>
      <c r="D18" s="23">
        <f>0.2*0.4*(9.35+24.2)</f>
        <v>2.6840000000000002</v>
      </c>
      <c r="E18" s="24"/>
      <c r="F18" s="24">
        <f>D18*E18</f>
        <v>0</v>
      </c>
    </row>
    <row r="19" spans="1:1024" x14ac:dyDescent="0.2">
      <c r="A19" s="38"/>
      <c r="B19" s="39"/>
      <c r="C19" s="34"/>
      <c r="D19" s="35"/>
      <c r="E19" s="24"/>
      <c r="F19" s="24"/>
    </row>
    <row r="20" spans="1:1024" ht="14.25" customHeight="1" x14ac:dyDescent="0.2">
      <c r="A20" s="40"/>
      <c r="B20" s="129" t="s">
        <v>12</v>
      </c>
      <c r="C20" s="129"/>
      <c r="D20" s="129"/>
      <c r="E20" s="24"/>
      <c r="F20" s="29">
        <f>SUM(F14:F19)</f>
        <v>0</v>
      </c>
    </row>
    <row r="21" spans="1:1024" ht="15.75" customHeight="1" x14ac:dyDescent="0.2">
      <c r="A21" s="38"/>
      <c r="B21" s="41"/>
      <c r="C21" s="41"/>
      <c r="D21" s="41"/>
      <c r="E21" s="24"/>
      <c r="F21" s="24"/>
    </row>
    <row r="22" spans="1:1024" x14ac:dyDescent="0.2">
      <c r="A22" s="16" t="s">
        <v>22</v>
      </c>
      <c r="B22" s="17" t="s">
        <v>23</v>
      </c>
      <c r="C22" s="18"/>
      <c r="D22" s="19"/>
      <c r="E22" s="24"/>
      <c r="F22" s="24"/>
    </row>
    <row r="23" spans="1:1024" x14ac:dyDescent="0.2">
      <c r="A23" s="16"/>
      <c r="B23" s="17"/>
      <c r="C23" s="18"/>
      <c r="D23" s="19"/>
      <c r="E23" s="24"/>
      <c r="F23" s="24"/>
    </row>
    <row r="24" spans="1:1024" x14ac:dyDescent="0.2">
      <c r="A24" s="20">
        <v>1</v>
      </c>
      <c r="B24" s="21" t="s">
        <v>24</v>
      </c>
      <c r="C24" s="22" t="s">
        <v>18</v>
      </c>
      <c r="D24" s="42">
        <f>(0.25*0.35+0.6*0.4)*(2*(24.2+9.35))</f>
        <v>21.975249999999999</v>
      </c>
      <c r="E24" s="24"/>
      <c r="F24" s="24">
        <f t="shared" ref="F24:F32" si="0">D24*E24</f>
        <v>0</v>
      </c>
    </row>
    <row r="25" spans="1:1024" x14ac:dyDescent="0.2">
      <c r="A25" s="20">
        <v>2</v>
      </c>
      <c r="B25" s="21" t="s">
        <v>25</v>
      </c>
      <c r="C25" s="22" t="s">
        <v>18</v>
      </c>
      <c r="D25" s="42">
        <f>23.85*9*0.15</f>
        <v>32.197499999999998</v>
      </c>
      <c r="E25" s="24"/>
      <c r="F25" s="24">
        <f t="shared" si="0"/>
        <v>0</v>
      </c>
    </row>
    <row r="26" spans="1:1024" x14ac:dyDescent="0.2">
      <c r="A26" s="20">
        <v>3</v>
      </c>
      <c r="B26" s="21" t="s">
        <v>26</v>
      </c>
      <c r="C26" s="22" t="s">
        <v>18</v>
      </c>
      <c r="D26" s="42">
        <f>0.2*0.4*3*14+0.12*0.12*13+0.12*0.2*7</f>
        <v>3.7152000000000007</v>
      </c>
      <c r="E26" s="24"/>
      <c r="F26" s="24">
        <f t="shared" si="0"/>
        <v>0</v>
      </c>
    </row>
    <row r="27" spans="1:1024" ht="30" x14ac:dyDescent="0.2">
      <c r="A27" s="43">
        <v>4</v>
      </c>
      <c r="B27" s="21" t="s">
        <v>27</v>
      </c>
      <c r="C27" s="22" t="s">
        <v>18</v>
      </c>
      <c r="D27" s="42">
        <f>0.12*1.3*0.5*5</f>
        <v>0.39</v>
      </c>
      <c r="E27" s="24"/>
      <c r="F27" s="24">
        <f t="shared" si="0"/>
        <v>0</v>
      </c>
    </row>
    <row r="28" spans="1:1024" x14ac:dyDescent="0.2">
      <c r="A28" s="43">
        <v>5</v>
      </c>
      <c r="B28" s="21" t="s">
        <v>28</v>
      </c>
      <c r="C28" s="22" t="s">
        <v>18</v>
      </c>
      <c r="D28" s="44">
        <f>0.2*0.3*((23.85+9)*2)</f>
        <v>3.9420000000000002</v>
      </c>
      <c r="E28" s="24"/>
      <c r="F28" s="24">
        <f t="shared" si="0"/>
        <v>0</v>
      </c>
    </row>
    <row r="29" spans="1:1024" ht="30" x14ac:dyDescent="0.2">
      <c r="A29" s="20">
        <v>6</v>
      </c>
      <c r="B29" s="21" t="s">
        <v>29</v>
      </c>
      <c r="C29" s="22" t="s">
        <v>18</v>
      </c>
      <c r="D29" s="42">
        <f>(2*(11.64+26.49))*1.2*0.15</f>
        <v>13.726799999999997</v>
      </c>
      <c r="E29" s="24"/>
      <c r="F29" s="24">
        <f t="shared" si="0"/>
        <v>0</v>
      </c>
    </row>
    <row r="30" spans="1:1024" x14ac:dyDescent="0.2">
      <c r="A30" s="45">
        <v>7</v>
      </c>
      <c r="B30" s="21" t="s">
        <v>30</v>
      </c>
      <c r="C30" s="22" t="s">
        <v>18</v>
      </c>
      <c r="D30" s="42">
        <f>1.2*3*0.1/2</f>
        <v>0.18</v>
      </c>
      <c r="E30" s="24"/>
      <c r="F30" s="24">
        <f t="shared" si="0"/>
        <v>0</v>
      </c>
    </row>
    <row r="31" spans="1:1024" s="46" customFormat="1" ht="30" x14ac:dyDescent="0.15">
      <c r="A31" s="43">
        <v>8</v>
      </c>
      <c r="B31" s="21" t="s">
        <v>31</v>
      </c>
      <c r="C31" s="22" t="s">
        <v>16</v>
      </c>
      <c r="D31" s="42">
        <f>3.77+3.77+3.98</f>
        <v>11.52</v>
      </c>
      <c r="E31" s="24"/>
      <c r="F31" s="24">
        <f t="shared" si="0"/>
        <v>0</v>
      </c>
      <c r="AMD31"/>
      <c r="AME31"/>
      <c r="AMF31"/>
      <c r="AMG31"/>
      <c r="AMH31"/>
      <c r="AMI31"/>
      <c r="AMJ31"/>
    </row>
    <row r="32" spans="1:1024" s="46" customFormat="1" x14ac:dyDescent="0.15">
      <c r="A32" s="43">
        <v>9</v>
      </c>
      <c r="B32" s="21" t="s">
        <v>32</v>
      </c>
      <c r="C32" s="22" t="s">
        <v>16</v>
      </c>
      <c r="D32" s="42">
        <f>192.72-1-11.52</f>
        <v>180.2</v>
      </c>
      <c r="E32" s="24"/>
      <c r="F32" s="24">
        <f t="shared" si="0"/>
        <v>0</v>
      </c>
      <c r="AMD32"/>
      <c r="AME32"/>
      <c r="AMF32"/>
      <c r="AMG32"/>
      <c r="AMH32"/>
      <c r="AMI32"/>
      <c r="AMJ32"/>
    </row>
    <row r="33" spans="1:6" ht="15" customHeight="1" x14ac:dyDescent="0.2">
      <c r="A33" s="47"/>
      <c r="B33" s="123" t="s">
        <v>12</v>
      </c>
      <c r="C33" s="123"/>
      <c r="D33" s="123"/>
      <c r="E33" s="24"/>
      <c r="F33" s="29">
        <f>SUM(F21:F32)</f>
        <v>0</v>
      </c>
    </row>
    <row r="34" spans="1:6" ht="15" customHeight="1" x14ac:dyDescent="0.2">
      <c r="A34" s="30"/>
      <c r="B34" s="31"/>
      <c r="C34" s="31"/>
      <c r="D34" s="31"/>
      <c r="E34" s="24"/>
      <c r="F34" s="24"/>
    </row>
    <row r="35" spans="1:6" x14ac:dyDescent="0.2">
      <c r="A35" s="16" t="s">
        <v>33</v>
      </c>
      <c r="B35" s="48" t="s">
        <v>34</v>
      </c>
      <c r="C35" s="31"/>
      <c r="D35" s="31"/>
      <c r="E35" s="24"/>
      <c r="F35" s="24"/>
    </row>
    <row r="36" spans="1:6" x14ac:dyDescent="0.2">
      <c r="A36" s="16"/>
      <c r="B36" s="48"/>
      <c r="C36" s="31"/>
      <c r="D36" s="31"/>
      <c r="E36" s="24"/>
      <c r="F36" s="24"/>
    </row>
    <row r="37" spans="1:6" x14ac:dyDescent="0.2">
      <c r="A37" s="20">
        <v>1</v>
      </c>
      <c r="B37" s="21" t="s">
        <v>35</v>
      </c>
      <c r="C37" s="22" t="s">
        <v>36</v>
      </c>
      <c r="D37" s="42">
        <v>3200</v>
      </c>
      <c r="E37" s="24"/>
      <c r="F37" s="24">
        <f>D37*E37</f>
        <v>0</v>
      </c>
    </row>
    <row r="38" spans="1:6" x14ac:dyDescent="0.2">
      <c r="A38" s="20">
        <v>2</v>
      </c>
      <c r="B38" s="21" t="s">
        <v>37</v>
      </c>
      <c r="C38" s="22" t="s">
        <v>36</v>
      </c>
      <c r="D38" s="42">
        <v>2600</v>
      </c>
      <c r="E38" s="24"/>
      <c r="F38" s="24">
        <f>D38*E38</f>
        <v>0</v>
      </c>
    </row>
    <row r="39" spans="1:6" x14ac:dyDescent="0.2">
      <c r="A39" s="30"/>
      <c r="B39" s="49"/>
      <c r="C39" s="18"/>
      <c r="D39" s="19"/>
      <c r="E39" s="24"/>
      <c r="F39" s="24"/>
    </row>
    <row r="40" spans="1:6" ht="15" customHeight="1" x14ac:dyDescent="0.2">
      <c r="A40" s="28"/>
      <c r="B40" s="124" t="s">
        <v>12</v>
      </c>
      <c r="C40" s="124"/>
      <c r="D40" s="124"/>
      <c r="E40" s="24"/>
      <c r="F40" s="29">
        <f>SUM(F37:F39)</f>
        <v>0</v>
      </c>
    </row>
    <row r="41" spans="1:6" ht="15" customHeight="1" x14ac:dyDescent="0.2">
      <c r="A41" s="30"/>
      <c r="B41" s="50"/>
      <c r="C41" s="50"/>
      <c r="D41" s="50"/>
      <c r="E41" s="24"/>
      <c r="F41" s="24"/>
    </row>
    <row r="42" spans="1:6" x14ac:dyDescent="0.2">
      <c r="A42" s="16" t="s">
        <v>38</v>
      </c>
      <c r="B42" s="17" t="s">
        <v>39</v>
      </c>
      <c r="C42" s="18"/>
      <c r="D42" s="19"/>
      <c r="E42" s="24"/>
      <c r="F42" s="24"/>
    </row>
    <row r="43" spans="1:6" x14ac:dyDescent="0.2">
      <c r="A43" s="16"/>
      <c r="B43" s="17"/>
      <c r="C43" s="18"/>
      <c r="D43" s="19"/>
      <c r="E43" s="24"/>
      <c r="F43" s="24"/>
    </row>
    <row r="44" spans="1:6" ht="30" x14ac:dyDescent="0.2">
      <c r="A44" s="20">
        <v>1</v>
      </c>
      <c r="B44" s="21" t="s">
        <v>40</v>
      </c>
      <c r="C44" s="22" t="s">
        <v>18</v>
      </c>
      <c r="D44" s="42">
        <f>0.2*3*(8.5*2+23.35*2)-0.2*(2*2.5-5.9-9-15*2.5-2*1.3-2.3-5.25-10.5)</f>
        <v>51.830000000000005</v>
      </c>
      <c r="E44" s="24"/>
      <c r="F44" s="24">
        <f>D44*E44</f>
        <v>0</v>
      </c>
    </row>
    <row r="45" spans="1:6" ht="30" x14ac:dyDescent="0.2">
      <c r="A45" s="20">
        <v>2</v>
      </c>
      <c r="B45" s="21" t="s">
        <v>41</v>
      </c>
      <c r="C45" s="22" t="s">
        <v>16</v>
      </c>
      <c r="D45" s="42">
        <f>3.5*(8.5*2+3+4+2+4+1.56+1.84+2*(1.62+1.02))+4.8*11.42-(1.5*3.5*2+0.9*2.15+1*2.3+0.9*2.3*2+1*2.3)</f>
        <v>169.02099999999999</v>
      </c>
      <c r="E45" s="24"/>
      <c r="F45" s="24">
        <f>D45*E45</f>
        <v>0</v>
      </c>
    </row>
    <row r="46" spans="1:6" x14ac:dyDescent="0.2">
      <c r="A46" s="20">
        <v>3</v>
      </c>
      <c r="B46" s="21" t="s">
        <v>42</v>
      </c>
      <c r="C46" s="22" t="s">
        <v>16</v>
      </c>
      <c r="D46" s="42">
        <f>(3.5*(8.5*2+3+4+2+4+1.56+1.84+2*(1.62+1.02))+4.8*11.42-(1.5*3.5*2+0.9*2.15+1*2.3+0.9*2.3*2+1*2.3))*2+3*(8.5*2+23.35*2)-(2*2.5-5.9-9-15*2.5-2*1.3-2.3-5.25-10.5)</f>
        <v>597.19200000000001</v>
      </c>
      <c r="E46" s="24"/>
      <c r="F46" s="24">
        <f>D46*E46</f>
        <v>0</v>
      </c>
    </row>
    <row r="47" spans="1:6" x14ac:dyDescent="0.2">
      <c r="A47" s="30"/>
      <c r="B47" s="51"/>
      <c r="C47" s="18"/>
      <c r="D47" s="19"/>
      <c r="E47" s="24"/>
      <c r="F47" s="29"/>
    </row>
    <row r="48" spans="1:6" ht="15" customHeight="1" x14ac:dyDescent="0.2">
      <c r="A48" s="28"/>
      <c r="B48" s="125" t="s">
        <v>12</v>
      </c>
      <c r="C48" s="125"/>
      <c r="D48" s="125"/>
      <c r="E48" s="24"/>
      <c r="F48" s="29">
        <f>SUM(F44:F47)</f>
        <v>0</v>
      </c>
    </row>
    <row r="49" spans="1:1024" ht="15" customHeight="1" x14ac:dyDescent="0.2">
      <c r="A49" s="30"/>
      <c r="B49" s="31"/>
      <c r="C49" s="31"/>
      <c r="D49" s="31"/>
      <c r="E49" s="24"/>
      <c r="F49" s="24"/>
    </row>
    <row r="50" spans="1:1024" x14ac:dyDescent="0.2">
      <c r="A50" s="16" t="s">
        <v>43</v>
      </c>
      <c r="B50" s="48" t="s">
        <v>44</v>
      </c>
      <c r="C50" s="18"/>
      <c r="D50" s="19"/>
      <c r="E50" s="24"/>
      <c r="F50" s="24"/>
    </row>
    <row r="51" spans="1:1024" x14ac:dyDescent="0.2">
      <c r="A51" s="16"/>
      <c r="B51" s="48"/>
      <c r="C51" s="18"/>
      <c r="D51" s="19"/>
      <c r="E51" s="24"/>
      <c r="F51" s="24"/>
    </row>
    <row r="52" spans="1:1024" x14ac:dyDescent="0.2">
      <c r="A52" s="43">
        <v>1</v>
      </c>
      <c r="B52" s="21" t="s">
        <v>45</v>
      </c>
      <c r="C52" s="22" t="s">
        <v>16</v>
      </c>
      <c r="D52" s="42">
        <v>198.5</v>
      </c>
      <c r="E52" s="24"/>
      <c r="F52" s="24">
        <f>D52*E52</f>
        <v>0</v>
      </c>
    </row>
    <row r="53" spans="1:1024" ht="30" x14ac:dyDescent="0.2">
      <c r="A53" s="20">
        <v>2</v>
      </c>
      <c r="B53" s="21" t="s">
        <v>46</v>
      </c>
      <c r="C53" s="22" t="s">
        <v>16</v>
      </c>
      <c r="D53" s="42">
        <f>3.77+3.77+3.98</f>
        <v>11.52</v>
      </c>
      <c r="E53" s="24"/>
      <c r="F53" s="24">
        <f>D53*E53</f>
        <v>0</v>
      </c>
    </row>
    <row r="54" spans="1:1024" x14ac:dyDescent="0.2">
      <c r="A54" s="30"/>
      <c r="B54" s="49"/>
      <c r="C54" s="18"/>
      <c r="D54" s="19"/>
      <c r="E54" s="24"/>
      <c r="F54" s="24"/>
    </row>
    <row r="55" spans="1:1024" ht="15" customHeight="1" x14ac:dyDescent="0.2">
      <c r="A55" s="28"/>
      <c r="B55" s="125" t="s">
        <v>12</v>
      </c>
      <c r="C55" s="125"/>
      <c r="D55" s="125"/>
      <c r="E55" s="24"/>
      <c r="F55" s="29">
        <f>SUM(F52:F54)</f>
        <v>0</v>
      </c>
    </row>
    <row r="56" spans="1:1024" ht="15" customHeight="1" x14ac:dyDescent="0.2">
      <c r="A56" s="30"/>
      <c r="B56" s="31"/>
      <c r="C56" s="31"/>
      <c r="D56" s="31"/>
      <c r="E56" s="24"/>
      <c r="F56" s="24"/>
    </row>
    <row r="57" spans="1:1024" x14ac:dyDescent="0.2">
      <c r="A57" s="16" t="s">
        <v>47</v>
      </c>
      <c r="B57" s="17" t="s">
        <v>48</v>
      </c>
      <c r="C57" s="18"/>
      <c r="D57" s="19"/>
      <c r="E57" s="24"/>
      <c r="F57" s="24"/>
    </row>
    <row r="58" spans="1:1024" x14ac:dyDescent="0.2">
      <c r="A58" s="16"/>
      <c r="B58" s="17"/>
      <c r="C58" s="18"/>
      <c r="D58" s="19"/>
      <c r="E58" s="24"/>
      <c r="F58" s="24"/>
    </row>
    <row r="59" spans="1:1024" s="46" customFormat="1" ht="30" x14ac:dyDescent="0.15">
      <c r="A59" s="43">
        <v>1</v>
      </c>
      <c r="B59" s="21" t="s">
        <v>49</v>
      </c>
      <c r="C59" s="42" t="s">
        <v>16</v>
      </c>
      <c r="D59" s="42">
        <f>(3.85*23.85-(7*2.5+2*1.3+5.25+2.3))+(3.85*23.85-(8*2.5+9))+(40-9)+(40-11)</f>
        <v>186.995</v>
      </c>
      <c r="E59" s="24"/>
      <c r="F59" s="24">
        <f>E59*D59</f>
        <v>0</v>
      </c>
      <c r="AMD59"/>
      <c r="AME59"/>
      <c r="AMF59"/>
      <c r="AMG59"/>
      <c r="AMH59"/>
      <c r="AMI59"/>
      <c r="AMJ59"/>
    </row>
    <row r="60" spans="1:1024" x14ac:dyDescent="0.2">
      <c r="A60" s="30"/>
      <c r="B60" s="51"/>
      <c r="C60" s="19"/>
      <c r="D60" s="19"/>
      <c r="E60" s="24"/>
      <c r="F60" s="24"/>
    </row>
    <row r="61" spans="1:1024" ht="15" customHeight="1" x14ac:dyDescent="0.2">
      <c r="A61" s="28"/>
      <c r="B61" s="125" t="s">
        <v>12</v>
      </c>
      <c r="C61" s="125"/>
      <c r="D61" s="125"/>
      <c r="E61" s="24"/>
      <c r="F61" s="52">
        <f>SUM(F59:F59)</f>
        <v>0</v>
      </c>
    </row>
    <row r="62" spans="1:1024" ht="15" customHeight="1" x14ac:dyDescent="0.2">
      <c r="A62" s="30"/>
      <c r="B62" s="31"/>
      <c r="C62" s="31"/>
      <c r="D62" s="31"/>
      <c r="E62" s="24"/>
      <c r="F62" s="24"/>
    </row>
    <row r="63" spans="1:1024" x14ac:dyDescent="0.2">
      <c r="A63" s="106" t="s">
        <v>50</v>
      </c>
      <c r="B63" s="107" t="s">
        <v>51</v>
      </c>
      <c r="C63" s="108"/>
      <c r="D63" s="109"/>
      <c r="E63" s="110"/>
      <c r="F63" s="110"/>
    </row>
    <row r="64" spans="1:1024" x14ac:dyDescent="0.2">
      <c r="A64" s="106"/>
      <c r="B64" s="107"/>
      <c r="C64" s="108"/>
      <c r="D64" s="109"/>
      <c r="E64" s="110"/>
      <c r="F64" s="110"/>
    </row>
    <row r="65" spans="1:1024" s="46" customFormat="1" x14ac:dyDescent="0.15">
      <c r="A65" s="111"/>
      <c r="B65" s="112" t="s">
        <v>52</v>
      </c>
      <c r="C65" s="113"/>
      <c r="D65" s="114"/>
      <c r="E65" s="110"/>
      <c r="F65" s="110"/>
      <c r="AMD65"/>
      <c r="AME65"/>
      <c r="AMF65"/>
      <c r="AMG65"/>
      <c r="AMH65"/>
      <c r="AMI65"/>
      <c r="AMJ65"/>
    </row>
    <row r="66" spans="1:1024" s="46" customFormat="1" x14ac:dyDescent="0.15">
      <c r="A66" s="115">
        <v>1</v>
      </c>
      <c r="B66" s="116" t="s">
        <v>53</v>
      </c>
      <c r="C66" s="113" t="s">
        <v>54</v>
      </c>
      <c r="D66" s="114">
        <v>17</v>
      </c>
      <c r="E66" s="110"/>
      <c r="F66" s="110">
        <f t="shared" ref="F66:F74" si="1">D66*E66</f>
        <v>0</v>
      </c>
      <c r="AMD66"/>
      <c r="AME66"/>
      <c r="AMF66"/>
      <c r="AMG66"/>
      <c r="AMH66"/>
      <c r="AMI66"/>
      <c r="AMJ66"/>
    </row>
    <row r="67" spans="1:1024" s="46" customFormat="1" x14ac:dyDescent="0.15">
      <c r="A67" s="115">
        <v>2</v>
      </c>
      <c r="B67" s="116" t="s">
        <v>55</v>
      </c>
      <c r="C67" s="113" t="s">
        <v>54</v>
      </c>
      <c r="D67" s="114">
        <v>2</v>
      </c>
      <c r="E67" s="110"/>
      <c r="F67" s="110">
        <f t="shared" si="1"/>
        <v>0</v>
      </c>
      <c r="AMD67"/>
      <c r="AME67"/>
      <c r="AMF67"/>
      <c r="AMG67"/>
      <c r="AMH67"/>
      <c r="AMI67"/>
      <c r="AMJ67"/>
    </row>
    <row r="68" spans="1:1024" s="46" customFormat="1" x14ac:dyDescent="0.15">
      <c r="A68" s="115">
        <v>3</v>
      </c>
      <c r="B68" s="116" t="s">
        <v>56</v>
      </c>
      <c r="C68" s="113" t="s">
        <v>54</v>
      </c>
      <c r="D68" s="114">
        <v>5</v>
      </c>
      <c r="E68" s="110"/>
      <c r="F68" s="110">
        <f t="shared" si="1"/>
        <v>0</v>
      </c>
      <c r="AMD68"/>
      <c r="AME68"/>
      <c r="AMF68"/>
      <c r="AMG68"/>
      <c r="AMH68"/>
      <c r="AMI68"/>
      <c r="AMJ68"/>
    </row>
    <row r="69" spans="1:1024" s="46" customFormat="1" x14ac:dyDescent="0.15">
      <c r="A69" s="115">
        <v>4</v>
      </c>
      <c r="B69" s="116" t="s">
        <v>57</v>
      </c>
      <c r="C69" s="113" t="s">
        <v>54</v>
      </c>
      <c r="D69" s="114">
        <v>3</v>
      </c>
      <c r="E69" s="110"/>
      <c r="F69" s="110">
        <f t="shared" si="1"/>
        <v>0</v>
      </c>
      <c r="AMD69"/>
      <c r="AME69"/>
      <c r="AMF69"/>
      <c r="AMG69"/>
      <c r="AMH69"/>
      <c r="AMI69"/>
      <c r="AMJ69"/>
    </row>
    <row r="70" spans="1:1024" s="46" customFormat="1" x14ac:dyDescent="0.15">
      <c r="A70" s="115">
        <v>5</v>
      </c>
      <c r="B70" s="116" t="s">
        <v>58</v>
      </c>
      <c r="C70" s="113" t="s">
        <v>54</v>
      </c>
      <c r="D70" s="114">
        <v>1</v>
      </c>
      <c r="E70" s="110"/>
      <c r="F70" s="110">
        <f t="shared" si="1"/>
        <v>0</v>
      </c>
      <c r="AMD70"/>
      <c r="AME70"/>
      <c r="AMF70"/>
      <c r="AMG70"/>
      <c r="AMH70"/>
      <c r="AMI70"/>
      <c r="AMJ70"/>
    </row>
    <row r="71" spans="1:1024" s="46" customFormat="1" x14ac:dyDescent="0.15">
      <c r="A71" s="115">
        <v>6</v>
      </c>
      <c r="B71" s="116" t="s">
        <v>59</v>
      </c>
      <c r="C71" s="113" t="s">
        <v>54</v>
      </c>
      <c r="D71" s="114">
        <v>1</v>
      </c>
      <c r="E71" s="110"/>
      <c r="F71" s="110">
        <f t="shared" si="1"/>
        <v>0</v>
      </c>
      <c r="AMD71"/>
      <c r="AME71"/>
      <c r="AMF71"/>
      <c r="AMG71"/>
      <c r="AMH71"/>
      <c r="AMI71"/>
      <c r="AMJ71"/>
    </row>
    <row r="72" spans="1:1024" s="46" customFormat="1" x14ac:dyDescent="0.15">
      <c r="A72" s="115">
        <v>7</v>
      </c>
      <c r="B72" s="116" t="s">
        <v>60</v>
      </c>
      <c r="C72" s="113" t="s">
        <v>54</v>
      </c>
      <c r="D72" s="114">
        <v>1</v>
      </c>
      <c r="E72" s="110"/>
      <c r="F72" s="110">
        <f t="shared" si="1"/>
        <v>0</v>
      </c>
      <c r="AMD72"/>
      <c r="AME72"/>
      <c r="AMF72"/>
      <c r="AMG72"/>
      <c r="AMH72"/>
      <c r="AMI72"/>
      <c r="AMJ72"/>
    </row>
    <row r="73" spans="1:1024" s="46" customFormat="1" x14ac:dyDescent="0.15">
      <c r="A73" s="115">
        <v>8</v>
      </c>
      <c r="B73" s="116" t="s">
        <v>61</v>
      </c>
      <c r="C73" s="113" t="s">
        <v>54</v>
      </c>
      <c r="D73" s="114">
        <v>1</v>
      </c>
      <c r="E73" s="110"/>
      <c r="F73" s="110">
        <f t="shared" si="1"/>
        <v>0</v>
      </c>
      <c r="AMD73"/>
      <c r="AME73"/>
      <c r="AMF73"/>
      <c r="AMG73"/>
      <c r="AMH73"/>
      <c r="AMI73"/>
      <c r="AMJ73"/>
    </row>
    <row r="74" spans="1:1024" s="46" customFormat="1" ht="33.75" customHeight="1" x14ac:dyDescent="0.15">
      <c r="A74" s="115">
        <v>9</v>
      </c>
      <c r="B74" s="112" t="s">
        <v>62</v>
      </c>
      <c r="C74" s="113" t="s">
        <v>54</v>
      </c>
      <c r="D74" s="114">
        <v>2</v>
      </c>
      <c r="E74" s="110"/>
      <c r="F74" s="110">
        <f t="shared" si="1"/>
        <v>0</v>
      </c>
      <c r="AMD74"/>
      <c r="AME74"/>
      <c r="AMF74"/>
      <c r="AMG74"/>
      <c r="AMH74"/>
      <c r="AMI74"/>
      <c r="AMJ74"/>
    </row>
    <row r="75" spans="1:1024" s="46" customFormat="1" x14ac:dyDescent="0.15">
      <c r="A75" s="111"/>
      <c r="B75" s="112" t="s">
        <v>63</v>
      </c>
      <c r="C75" s="113"/>
      <c r="D75" s="114"/>
      <c r="E75" s="110"/>
      <c r="F75" s="110"/>
      <c r="AMD75"/>
      <c r="AME75"/>
      <c r="AMF75"/>
      <c r="AMG75"/>
      <c r="AMH75"/>
      <c r="AMI75"/>
      <c r="AMJ75"/>
    </row>
    <row r="76" spans="1:1024" s="46" customFormat="1" x14ac:dyDescent="0.15">
      <c r="A76" s="115">
        <v>10</v>
      </c>
      <c r="B76" s="116" t="s">
        <v>64</v>
      </c>
      <c r="C76" s="113" t="s">
        <v>54</v>
      </c>
      <c r="D76" s="114">
        <v>2</v>
      </c>
      <c r="E76" s="110"/>
      <c r="F76" s="110">
        <f>E76*D76</f>
        <v>0</v>
      </c>
      <c r="AMD76"/>
      <c r="AME76"/>
      <c r="AMF76"/>
      <c r="AMG76"/>
      <c r="AMH76"/>
      <c r="AMI76"/>
      <c r="AMJ76"/>
    </row>
    <row r="77" spans="1:1024" s="46" customFormat="1" ht="14" x14ac:dyDescent="0.15">
      <c r="A77" s="115">
        <v>11</v>
      </c>
      <c r="B77" s="117" t="s">
        <v>65</v>
      </c>
      <c r="C77" s="114" t="s">
        <v>54</v>
      </c>
      <c r="D77" s="114">
        <v>2</v>
      </c>
      <c r="E77" s="110"/>
      <c r="F77" s="110">
        <f>E77*D77</f>
        <v>0</v>
      </c>
      <c r="AMD77"/>
      <c r="AME77"/>
      <c r="AMF77"/>
      <c r="AMG77"/>
      <c r="AMH77"/>
      <c r="AMI77"/>
      <c r="AMJ77"/>
    </row>
    <row r="78" spans="1:1024" s="46" customFormat="1" x14ac:dyDescent="0.15">
      <c r="A78" s="115">
        <v>12</v>
      </c>
      <c r="B78" s="116" t="s">
        <v>66</v>
      </c>
      <c r="C78" s="113" t="s">
        <v>54</v>
      </c>
      <c r="D78" s="114">
        <v>2</v>
      </c>
      <c r="E78" s="110"/>
      <c r="F78" s="110">
        <f>E78*D78</f>
        <v>0</v>
      </c>
      <c r="AMD78"/>
      <c r="AME78"/>
      <c r="AMF78"/>
      <c r="AMG78"/>
      <c r="AMH78"/>
      <c r="AMI78"/>
      <c r="AMJ78"/>
    </row>
    <row r="79" spans="1:1024" s="46" customFormat="1" x14ac:dyDescent="0.15">
      <c r="A79" s="115">
        <v>13</v>
      </c>
      <c r="B79" s="116" t="s">
        <v>67</v>
      </c>
      <c r="C79" s="113" t="s">
        <v>54</v>
      </c>
      <c r="D79" s="114">
        <v>1</v>
      </c>
      <c r="E79" s="110"/>
      <c r="F79" s="110">
        <f>E79*D79</f>
        <v>0</v>
      </c>
      <c r="AMD79"/>
      <c r="AME79"/>
      <c r="AMF79"/>
      <c r="AMG79"/>
      <c r="AMH79"/>
      <c r="AMI79"/>
      <c r="AMJ79"/>
    </row>
    <row r="80" spans="1:1024" x14ac:dyDescent="0.2">
      <c r="A80" s="30"/>
      <c r="B80" s="51"/>
      <c r="C80" s="18"/>
      <c r="D80" s="19"/>
      <c r="E80" s="24"/>
      <c r="F80" s="24"/>
    </row>
    <row r="81" spans="1:1024" ht="15" customHeight="1" x14ac:dyDescent="0.2">
      <c r="A81" s="28"/>
      <c r="B81" s="131" t="s">
        <v>12</v>
      </c>
      <c r="C81" s="131"/>
      <c r="D81" s="131"/>
      <c r="E81" s="24"/>
      <c r="F81" s="105"/>
    </row>
    <row r="82" spans="1:1024" ht="15" customHeight="1" x14ac:dyDescent="0.2">
      <c r="A82" s="30"/>
      <c r="B82" s="31"/>
      <c r="C82" s="31"/>
      <c r="D82" s="31"/>
      <c r="E82" s="24"/>
      <c r="F82" s="24"/>
    </row>
    <row r="83" spans="1:1024" x14ac:dyDescent="0.2">
      <c r="A83" s="16" t="s">
        <v>68</v>
      </c>
      <c r="B83" s="17" t="s">
        <v>69</v>
      </c>
      <c r="C83" s="18"/>
      <c r="D83" s="19"/>
      <c r="E83" s="24"/>
      <c r="F83" s="24"/>
    </row>
    <row r="84" spans="1:1024" x14ac:dyDescent="0.2">
      <c r="A84" s="16"/>
      <c r="B84" s="17"/>
      <c r="C84" s="18"/>
      <c r="D84" s="19"/>
      <c r="E84" s="24"/>
      <c r="F84" s="24"/>
    </row>
    <row r="85" spans="1:1024" ht="45" x14ac:dyDescent="0.2">
      <c r="A85" s="20">
        <v>1</v>
      </c>
      <c r="B85" s="21" t="s">
        <v>70</v>
      </c>
      <c r="C85" s="22" t="s">
        <v>36</v>
      </c>
      <c r="D85" s="42">
        <v>3550</v>
      </c>
      <c r="E85" s="24"/>
      <c r="F85" s="24">
        <f>E85*D85</f>
        <v>0</v>
      </c>
    </row>
    <row r="86" spans="1:1024" ht="30" x14ac:dyDescent="0.2">
      <c r="A86" s="20">
        <v>2</v>
      </c>
      <c r="B86" s="53" t="s">
        <v>71</v>
      </c>
      <c r="C86" s="22" t="s">
        <v>36</v>
      </c>
      <c r="D86" s="42">
        <v>5450</v>
      </c>
      <c r="E86" s="24"/>
      <c r="F86" s="24">
        <f>E86*D86</f>
        <v>0</v>
      </c>
    </row>
    <row r="87" spans="1:1024" x14ac:dyDescent="0.2">
      <c r="A87" s="20"/>
      <c r="B87" s="51"/>
      <c r="C87" s="18"/>
      <c r="D87" s="19"/>
      <c r="E87" s="24"/>
      <c r="F87" s="24"/>
    </row>
    <row r="88" spans="1:1024" ht="15" customHeight="1" x14ac:dyDescent="0.2">
      <c r="A88" s="54"/>
      <c r="B88" s="125" t="s">
        <v>12</v>
      </c>
      <c r="C88" s="125"/>
      <c r="D88" s="125"/>
      <c r="E88" s="24"/>
      <c r="F88" s="52">
        <f>SUM(F85:F86)</f>
        <v>0</v>
      </c>
    </row>
    <row r="89" spans="1:1024" ht="15" customHeight="1" x14ac:dyDescent="0.2">
      <c r="A89" s="16"/>
      <c r="B89" s="31"/>
      <c r="C89" s="31"/>
      <c r="D89" s="31"/>
      <c r="E89" s="24"/>
      <c r="F89" s="24"/>
    </row>
    <row r="90" spans="1:1024" x14ac:dyDescent="0.2">
      <c r="A90" s="16" t="s">
        <v>72</v>
      </c>
      <c r="B90" s="17" t="s">
        <v>73</v>
      </c>
      <c r="C90" s="18"/>
      <c r="D90" s="19"/>
      <c r="E90" s="24"/>
      <c r="F90" s="24"/>
    </row>
    <row r="91" spans="1:1024" x14ac:dyDescent="0.2">
      <c r="A91" s="16"/>
      <c r="B91" s="17"/>
      <c r="C91" s="18"/>
      <c r="D91" s="19"/>
      <c r="E91" s="24"/>
      <c r="F91" s="24"/>
    </row>
    <row r="92" spans="1:1024" s="46" customFormat="1" ht="30" x14ac:dyDescent="0.15">
      <c r="A92" s="43">
        <v>1</v>
      </c>
      <c r="B92" s="21" t="s">
        <v>74</v>
      </c>
      <c r="C92" s="22" t="s">
        <v>75</v>
      </c>
      <c r="D92" s="42">
        <f>26.5*2+3.5*4</f>
        <v>67</v>
      </c>
      <c r="E92" s="24"/>
      <c r="F92" s="24">
        <f>E92*D92</f>
        <v>0</v>
      </c>
      <c r="AMD92"/>
      <c r="AME92"/>
      <c r="AMF92"/>
      <c r="AMG92"/>
      <c r="AMH92"/>
      <c r="AMI92"/>
      <c r="AMJ92"/>
    </row>
    <row r="93" spans="1:1024" s="46" customFormat="1" x14ac:dyDescent="0.15">
      <c r="A93" s="43">
        <v>2</v>
      </c>
      <c r="B93" s="21" t="s">
        <v>76</v>
      </c>
      <c r="C93" s="22" t="s">
        <v>11</v>
      </c>
      <c r="D93" s="42">
        <v>1</v>
      </c>
      <c r="E93" s="24"/>
      <c r="F93" s="24">
        <f>E93*D93</f>
        <v>0</v>
      </c>
      <c r="AMD93"/>
      <c r="AME93"/>
      <c r="AMF93"/>
      <c r="AMG93"/>
      <c r="AMH93"/>
      <c r="AMI93"/>
      <c r="AMJ93"/>
    </row>
    <row r="94" spans="1:1024" x14ac:dyDescent="0.2">
      <c r="A94" s="30"/>
      <c r="B94" s="55"/>
      <c r="C94" s="56"/>
      <c r="D94" s="19"/>
      <c r="E94" s="24"/>
      <c r="F94" s="24"/>
    </row>
    <row r="95" spans="1:1024" ht="15" customHeight="1" x14ac:dyDescent="0.2">
      <c r="A95" s="28"/>
      <c r="B95" s="125" t="s">
        <v>12</v>
      </c>
      <c r="C95" s="125"/>
      <c r="D95" s="125"/>
      <c r="E95" s="24"/>
      <c r="F95" s="29">
        <f>SUM(F92:F94)</f>
        <v>0</v>
      </c>
    </row>
    <row r="96" spans="1:1024" ht="15" customHeight="1" x14ac:dyDescent="0.2">
      <c r="A96" s="30"/>
      <c r="B96" s="31"/>
      <c r="C96" s="31"/>
      <c r="D96" s="31"/>
      <c r="E96" s="24"/>
      <c r="F96" s="24"/>
    </row>
    <row r="97" spans="1:1024" x14ac:dyDescent="0.2">
      <c r="A97" s="16" t="s">
        <v>77</v>
      </c>
      <c r="B97" s="17" t="s">
        <v>78</v>
      </c>
      <c r="C97" s="18"/>
      <c r="D97" s="19"/>
      <c r="E97" s="24"/>
      <c r="F97" s="24"/>
    </row>
    <row r="98" spans="1:1024" x14ac:dyDescent="0.2">
      <c r="A98" s="16"/>
      <c r="B98" s="17"/>
      <c r="C98" s="18"/>
      <c r="D98" s="19"/>
      <c r="E98" s="24"/>
      <c r="F98" s="24"/>
    </row>
    <row r="99" spans="1:1024" ht="30" x14ac:dyDescent="0.2">
      <c r="A99" s="20">
        <v>1</v>
      </c>
      <c r="B99" s="57" t="s">
        <v>79</v>
      </c>
      <c r="C99" s="22" t="s">
        <v>16</v>
      </c>
      <c r="D99" s="42">
        <f>5.95*26.5*2-(1*1.2*5+1*3*3)</f>
        <v>300.35000000000002</v>
      </c>
      <c r="E99" s="24"/>
      <c r="F99" s="24">
        <f>E99*D99</f>
        <v>0</v>
      </c>
    </row>
    <row r="100" spans="1:1024" x14ac:dyDescent="0.2">
      <c r="A100" s="30"/>
      <c r="B100" s="55"/>
      <c r="C100" s="18"/>
      <c r="D100" s="19"/>
      <c r="E100" s="24"/>
      <c r="F100" s="24"/>
    </row>
    <row r="101" spans="1:1024" ht="15" customHeight="1" x14ac:dyDescent="0.2">
      <c r="A101" s="28"/>
      <c r="B101" s="125" t="s">
        <v>12</v>
      </c>
      <c r="C101" s="125"/>
      <c r="D101" s="125"/>
      <c r="E101" s="24"/>
      <c r="F101" s="29">
        <f>SUM(F99:F100)</f>
        <v>0</v>
      </c>
    </row>
    <row r="102" spans="1:1024" ht="15" customHeight="1" x14ac:dyDescent="0.2">
      <c r="A102" s="30"/>
      <c r="B102" s="31"/>
      <c r="C102" s="31"/>
      <c r="D102" s="31"/>
      <c r="E102" s="24"/>
      <c r="F102" s="24"/>
    </row>
    <row r="103" spans="1:1024" x14ac:dyDescent="0.2">
      <c r="A103" s="16" t="s">
        <v>80</v>
      </c>
      <c r="B103" s="17" t="s">
        <v>81</v>
      </c>
      <c r="C103" s="18"/>
      <c r="D103" s="19"/>
      <c r="E103" s="24"/>
      <c r="F103" s="24"/>
    </row>
    <row r="104" spans="1:1024" x14ac:dyDescent="0.2">
      <c r="A104" s="16"/>
      <c r="B104" s="17"/>
      <c r="C104" s="18"/>
      <c r="D104" s="19"/>
      <c r="E104" s="24"/>
      <c r="F104" s="24"/>
    </row>
    <row r="105" spans="1:1024" s="46" customFormat="1" ht="45" x14ac:dyDescent="0.2">
      <c r="A105" s="43">
        <v>1</v>
      </c>
      <c r="B105" s="21" t="s">
        <v>82</v>
      </c>
      <c r="C105" s="22" t="s">
        <v>16</v>
      </c>
      <c r="D105" s="42">
        <f>(3.5*(8.5*2+3+4+2+4+1.56+1.84+2*(1.62+1.02))+4.8*11.42-(1.5*3.5*2+0.9*2.15+1*2.3+0.9*2.3*2+1*2.3))*2+3*(8.5*2+23.35*2)-(2*2.5-5.9-9-15*2.5-2*1.3-2.3-5.25-10.5)</f>
        <v>597.19200000000001</v>
      </c>
      <c r="E105" s="24"/>
      <c r="F105" s="24">
        <f>E105*D105</f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AMD105"/>
      <c r="AME105"/>
      <c r="AMF105"/>
      <c r="AMG105"/>
      <c r="AMH105"/>
      <c r="AMI105"/>
      <c r="AMJ105"/>
    </row>
    <row r="106" spans="1:1024" x14ac:dyDescent="0.2">
      <c r="A106" s="30"/>
      <c r="B106" s="51"/>
      <c r="C106" s="18"/>
      <c r="D106" s="19"/>
      <c r="E106" s="24"/>
      <c r="F106" s="24"/>
    </row>
    <row r="107" spans="1:1024" ht="15" customHeight="1" x14ac:dyDescent="0.2">
      <c r="A107" s="28"/>
      <c r="B107" s="125" t="s">
        <v>12</v>
      </c>
      <c r="C107" s="125"/>
      <c r="D107" s="125"/>
      <c r="E107" s="24"/>
      <c r="F107" s="29">
        <f>SUM(F105:F106)</f>
        <v>0</v>
      </c>
    </row>
    <row r="108" spans="1:1024" ht="15" customHeight="1" x14ac:dyDescent="0.2">
      <c r="A108" s="30"/>
      <c r="B108" s="31"/>
      <c r="C108" s="31"/>
      <c r="D108" s="31"/>
      <c r="E108" s="24"/>
      <c r="F108" s="24"/>
    </row>
    <row r="109" spans="1:1024" ht="15.75" customHeight="1" x14ac:dyDescent="0.2">
      <c r="A109" s="16" t="s">
        <v>83</v>
      </c>
      <c r="B109" s="132" t="s">
        <v>84</v>
      </c>
      <c r="C109" s="132"/>
      <c r="D109" s="132"/>
      <c r="E109" s="24"/>
      <c r="F109" s="24"/>
    </row>
    <row r="110" spans="1:1024" x14ac:dyDescent="0.2">
      <c r="A110" s="16"/>
      <c r="B110" s="17"/>
      <c r="C110" s="18"/>
      <c r="D110" s="19"/>
      <c r="E110" s="24"/>
      <c r="F110" s="24"/>
    </row>
    <row r="111" spans="1:1024" ht="30" x14ac:dyDescent="0.2">
      <c r="A111" s="58">
        <v>1</v>
      </c>
      <c r="B111" s="59" t="s">
        <v>85</v>
      </c>
      <c r="C111" s="60" t="s">
        <v>16</v>
      </c>
      <c r="D111" s="42">
        <f>3.77+3.77+3.98</f>
        <v>11.52</v>
      </c>
      <c r="E111" s="24"/>
      <c r="F111" s="24">
        <f>E111*D111</f>
        <v>0</v>
      </c>
    </row>
    <row r="112" spans="1:1024" ht="30" x14ac:dyDescent="0.2">
      <c r="A112" s="58">
        <v>2</v>
      </c>
      <c r="B112" s="59" t="s">
        <v>86</v>
      </c>
      <c r="C112" s="60" t="s">
        <v>16</v>
      </c>
      <c r="D112" s="42">
        <f>9.9*2.7+9.9*2.7+7.8*2.7-1.3-2.3-1.3-2.07-2.07+3.2*0.8</f>
        <v>68.040000000000035</v>
      </c>
      <c r="E112" s="24"/>
      <c r="F112" s="24">
        <f>E112*D112</f>
        <v>0</v>
      </c>
    </row>
    <row r="113" spans="1:1024" x14ac:dyDescent="0.2">
      <c r="A113" s="58"/>
      <c r="B113" s="59"/>
      <c r="C113" s="60"/>
      <c r="D113" s="42"/>
      <c r="E113" s="24"/>
      <c r="F113" s="24"/>
    </row>
    <row r="114" spans="1:1024" s="5" customFormat="1" ht="15" customHeight="1" x14ac:dyDescent="0.2">
      <c r="A114" s="28"/>
      <c r="B114" s="125" t="s">
        <v>12</v>
      </c>
      <c r="C114" s="125"/>
      <c r="D114" s="125"/>
      <c r="E114" s="24"/>
      <c r="F114" s="29">
        <f>SUM(F111:F113)</f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AMD114"/>
      <c r="AME114"/>
      <c r="AMF114"/>
      <c r="AMG114"/>
      <c r="AMH114"/>
      <c r="AMI114"/>
      <c r="AMJ114"/>
    </row>
    <row r="115" spans="1:1024" s="5" customFormat="1" ht="15" customHeight="1" x14ac:dyDescent="0.2">
      <c r="A115" s="30"/>
      <c r="B115" s="31"/>
      <c r="C115" s="31"/>
      <c r="D115" s="31"/>
      <c r="E115" s="24"/>
      <c r="F115" s="2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AMD115"/>
      <c r="AME115"/>
      <c r="AMF115"/>
      <c r="AMG115"/>
      <c r="AMH115"/>
      <c r="AMI115"/>
      <c r="AMJ115"/>
    </row>
    <row r="116" spans="1:1024" s="5" customFormat="1" x14ac:dyDescent="0.2">
      <c r="A116" s="16" t="s">
        <v>87</v>
      </c>
      <c r="B116" s="17" t="s">
        <v>88</v>
      </c>
      <c r="C116" s="18"/>
      <c r="D116" s="19"/>
      <c r="E116" s="24"/>
      <c r="F116" s="2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AMD116"/>
      <c r="AME116"/>
      <c r="AMF116"/>
      <c r="AMG116"/>
      <c r="AMH116"/>
      <c r="AMI116"/>
      <c r="AMJ116"/>
    </row>
    <row r="117" spans="1:1024" s="5" customFormat="1" x14ac:dyDescent="0.2">
      <c r="A117" s="16"/>
      <c r="B117" s="17"/>
      <c r="C117" s="18"/>
      <c r="D117" s="19"/>
      <c r="E117" s="24"/>
      <c r="F117" s="2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AMD117"/>
      <c r="AME117"/>
      <c r="AMF117"/>
      <c r="AMG117"/>
      <c r="AMH117"/>
      <c r="AMI117"/>
      <c r="AMJ117"/>
    </row>
    <row r="118" spans="1:1024" s="5" customFormat="1" ht="45" x14ac:dyDescent="0.2">
      <c r="A118" s="58">
        <v>1</v>
      </c>
      <c r="B118" s="59" t="s">
        <v>89</v>
      </c>
      <c r="C118" s="60" t="s">
        <v>16</v>
      </c>
      <c r="D118" s="42">
        <f>(3.85*23.85-(7*2.5+2*1.3+5.25+2.3))+(3.85*23.85-(8*2.5+9))+(40-9)+(40-11)</f>
        <v>186.995</v>
      </c>
      <c r="E118" s="24"/>
      <c r="F118" s="24">
        <f>E118*D118</f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AMD118"/>
      <c r="AME118"/>
      <c r="AMF118"/>
      <c r="AMG118"/>
      <c r="AMH118"/>
      <c r="AMI118"/>
      <c r="AMJ118"/>
    </row>
    <row r="119" spans="1:1024" s="5" customFormat="1" x14ac:dyDescent="0.2">
      <c r="A119" s="30"/>
      <c r="B119" s="51"/>
      <c r="C119" s="18"/>
      <c r="D119" s="19"/>
      <c r="E119" s="24"/>
      <c r="F119" s="2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AMD119"/>
      <c r="AME119"/>
      <c r="AMF119"/>
      <c r="AMG119"/>
      <c r="AMH119"/>
      <c r="AMI119"/>
      <c r="AMJ119"/>
    </row>
    <row r="120" spans="1:1024" s="5" customFormat="1" ht="15" customHeight="1" x14ac:dyDescent="0.2">
      <c r="A120" s="28"/>
      <c r="B120" s="125" t="s">
        <v>12</v>
      </c>
      <c r="C120" s="125"/>
      <c r="D120" s="125"/>
      <c r="E120" s="24"/>
      <c r="F120" s="29">
        <f>SUM(F118:F119)</f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AMD120"/>
      <c r="AME120"/>
      <c r="AMF120"/>
      <c r="AMG120"/>
      <c r="AMH120"/>
      <c r="AMI120"/>
      <c r="AMJ120"/>
    </row>
    <row r="121" spans="1:1024" s="5" customFormat="1" ht="15" customHeight="1" x14ac:dyDescent="0.2">
      <c r="A121" s="30"/>
      <c r="B121" s="31"/>
      <c r="C121" s="31"/>
      <c r="D121" s="31"/>
      <c r="E121" s="24"/>
      <c r="F121" s="2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AMD121"/>
      <c r="AME121"/>
      <c r="AMF121"/>
      <c r="AMG121"/>
      <c r="AMH121"/>
      <c r="AMI121"/>
      <c r="AMJ121"/>
    </row>
    <row r="122" spans="1:1024" s="5" customFormat="1" x14ac:dyDescent="0.2">
      <c r="A122" s="16" t="s">
        <v>90</v>
      </c>
      <c r="B122" s="17" t="s">
        <v>91</v>
      </c>
      <c r="C122" s="18"/>
      <c r="D122" s="19"/>
      <c r="E122" s="24"/>
      <c r="F122" s="2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AMD122"/>
      <c r="AME122"/>
      <c r="AMF122"/>
      <c r="AMG122"/>
      <c r="AMH122"/>
      <c r="AMI122"/>
      <c r="AMJ122"/>
    </row>
    <row r="123" spans="1:1024" s="5" customFormat="1" x14ac:dyDescent="0.2">
      <c r="A123" s="16"/>
      <c r="B123" s="17"/>
      <c r="C123" s="18"/>
      <c r="D123" s="19"/>
      <c r="E123" s="24"/>
      <c r="F123" s="2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AMD123"/>
      <c r="AME123"/>
      <c r="AMF123"/>
      <c r="AMG123"/>
      <c r="AMH123"/>
      <c r="AMI123"/>
      <c r="AMJ123"/>
    </row>
    <row r="124" spans="1:1024" s="5" customFormat="1" ht="45" x14ac:dyDescent="0.2">
      <c r="A124" s="58">
        <v>1</v>
      </c>
      <c r="B124" s="59" t="s">
        <v>92</v>
      </c>
      <c r="C124" s="60" t="s">
        <v>16</v>
      </c>
      <c r="D124" s="42">
        <f>3.77+3.77+3.98</f>
        <v>11.52</v>
      </c>
      <c r="E124" s="24"/>
      <c r="F124" s="24">
        <f>E124*D124</f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AMD124"/>
      <c r="AME124"/>
      <c r="AMF124"/>
      <c r="AMG124"/>
      <c r="AMH124"/>
      <c r="AMI124"/>
      <c r="AMJ124"/>
    </row>
    <row r="125" spans="1:1024" s="5" customFormat="1" x14ac:dyDescent="0.2">
      <c r="A125" s="30"/>
      <c r="B125" s="51"/>
      <c r="C125" s="18"/>
      <c r="D125" s="19"/>
      <c r="E125" s="24"/>
      <c r="F125" s="2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AMD125"/>
      <c r="AME125"/>
      <c r="AMF125"/>
      <c r="AMG125"/>
      <c r="AMH125"/>
      <c r="AMI125"/>
      <c r="AMJ125"/>
    </row>
    <row r="126" spans="1:1024" s="5" customFormat="1" ht="15" customHeight="1" x14ac:dyDescent="0.2">
      <c r="A126" s="28"/>
      <c r="B126" s="125" t="s">
        <v>12</v>
      </c>
      <c r="C126" s="125"/>
      <c r="D126" s="125"/>
      <c r="E126" s="24"/>
      <c r="F126" s="29">
        <f>SUM(F124:F125)</f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AMD126"/>
      <c r="AME126"/>
      <c r="AMF126"/>
      <c r="AMG126"/>
      <c r="AMH126"/>
      <c r="AMI126"/>
      <c r="AMJ126"/>
    </row>
    <row r="127" spans="1:1024" s="5" customFormat="1" ht="15" customHeight="1" x14ac:dyDescent="0.2">
      <c r="A127" s="30"/>
      <c r="B127" s="31"/>
      <c r="C127" s="31"/>
      <c r="D127" s="31"/>
      <c r="E127" s="24"/>
      <c r="F127" s="2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AMD127"/>
      <c r="AME127"/>
      <c r="AMF127"/>
      <c r="AMG127"/>
      <c r="AMH127"/>
      <c r="AMI127"/>
      <c r="AMJ127"/>
    </row>
    <row r="128" spans="1:1024" s="5" customFormat="1" ht="15" customHeight="1" x14ac:dyDescent="0.2">
      <c r="A128" s="16" t="s">
        <v>93</v>
      </c>
      <c r="B128" s="17" t="s">
        <v>94</v>
      </c>
      <c r="C128" s="18"/>
      <c r="D128" s="19"/>
      <c r="E128" s="24"/>
      <c r="F128" s="2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AMD128"/>
      <c r="AME128"/>
      <c r="AMF128"/>
      <c r="AMG128"/>
      <c r="AMH128"/>
      <c r="AMI128"/>
      <c r="AMJ128"/>
    </row>
    <row r="129" spans="1:1024" s="5" customFormat="1" ht="15" customHeight="1" x14ac:dyDescent="0.2">
      <c r="A129" s="16"/>
      <c r="B129" s="17"/>
      <c r="C129" s="18"/>
      <c r="D129" s="19"/>
      <c r="E129" s="24"/>
      <c r="F129" s="2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AMD129"/>
      <c r="AME129"/>
      <c r="AMF129"/>
      <c r="AMG129"/>
      <c r="AMH129"/>
      <c r="AMI129"/>
      <c r="AMJ129"/>
    </row>
    <row r="130" spans="1:1024" s="5" customFormat="1" ht="30" x14ac:dyDescent="0.2">
      <c r="A130" s="58">
        <v>1</v>
      </c>
      <c r="B130" s="59" t="s">
        <v>95</v>
      </c>
      <c r="C130" s="60" t="s">
        <v>16</v>
      </c>
      <c r="D130" s="42">
        <f>(2*(11.64+26.49))*1.2</f>
        <v>91.511999999999986</v>
      </c>
      <c r="E130" s="24"/>
      <c r="F130" s="24">
        <f>E130*D130</f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AMD130"/>
      <c r="AME130"/>
      <c r="AMF130"/>
      <c r="AMG130"/>
      <c r="AMH130"/>
      <c r="AMI130"/>
      <c r="AMJ130"/>
    </row>
    <row r="131" spans="1:1024" s="5" customFormat="1" ht="15" customHeight="1" x14ac:dyDescent="0.2">
      <c r="A131" s="58">
        <v>2</v>
      </c>
      <c r="B131" s="59" t="s">
        <v>96</v>
      </c>
      <c r="C131" s="60" t="s">
        <v>54</v>
      </c>
      <c r="D131" s="42">
        <v>150</v>
      </c>
      <c r="E131" s="24"/>
      <c r="F131" s="24">
        <f>E131*D131</f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AMD131"/>
      <c r="AME131"/>
      <c r="AMF131"/>
      <c r="AMG131"/>
      <c r="AMH131"/>
      <c r="AMI131"/>
      <c r="AMJ131"/>
    </row>
    <row r="132" spans="1:1024" s="5" customFormat="1" ht="15" customHeight="1" x14ac:dyDescent="0.2">
      <c r="A132" s="30"/>
      <c r="B132" s="51"/>
      <c r="C132" s="18"/>
      <c r="D132" s="19"/>
      <c r="E132" s="24"/>
      <c r="F132" s="2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AMD132"/>
      <c r="AME132"/>
      <c r="AMF132"/>
      <c r="AMG132"/>
      <c r="AMH132"/>
      <c r="AMI132"/>
      <c r="AMJ132"/>
    </row>
    <row r="133" spans="1:1024" s="5" customFormat="1" ht="15" customHeight="1" x14ac:dyDescent="0.2">
      <c r="A133" s="28"/>
      <c r="B133" s="125" t="s">
        <v>12</v>
      </c>
      <c r="C133" s="125"/>
      <c r="D133" s="125"/>
      <c r="E133" s="24"/>
      <c r="F133" s="29">
        <f>SUM(F130:F132)</f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AMD133"/>
      <c r="AME133"/>
      <c r="AMF133"/>
      <c r="AMG133"/>
      <c r="AMH133"/>
      <c r="AMI133"/>
      <c r="AMJ133"/>
    </row>
    <row r="134" spans="1:1024" s="5" customFormat="1" ht="15" customHeight="1" x14ac:dyDescent="0.2">
      <c r="A134" s="30"/>
      <c r="B134" s="31"/>
      <c r="C134" s="31"/>
      <c r="D134" s="31"/>
      <c r="E134" s="24"/>
      <c r="F134" s="2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AMD134"/>
      <c r="AME134"/>
      <c r="AMF134"/>
      <c r="AMG134"/>
      <c r="AMH134"/>
      <c r="AMI134"/>
      <c r="AMJ134"/>
    </row>
    <row r="135" spans="1:1024" s="5" customFormat="1" ht="15" customHeight="1" x14ac:dyDescent="0.2">
      <c r="A135" s="16" t="s">
        <v>97</v>
      </c>
      <c r="B135" s="17" t="s">
        <v>98</v>
      </c>
      <c r="C135" s="18"/>
      <c r="D135" s="19"/>
      <c r="E135" s="24"/>
      <c r="F135" s="2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AMD135"/>
      <c r="AME135"/>
      <c r="AMF135"/>
      <c r="AMG135"/>
      <c r="AMH135"/>
      <c r="AMI135"/>
      <c r="AMJ135"/>
    </row>
    <row r="136" spans="1:1024" s="5" customFormat="1" ht="15" customHeight="1" x14ac:dyDescent="0.2">
      <c r="A136" s="16"/>
      <c r="B136" s="17"/>
      <c r="C136" s="18"/>
      <c r="D136" s="19"/>
      <c r="E136" s="24"/>
      <c r="F136" s="2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AMD136"/>
      <c r="AME136"/>
      <c r="AMF136"/>
      <c r="AMG136"/>
      <c r="AMH136"/>
      <c r="AMI136"/>
      <c r="AMJ136"/>
    </row>
    <row r="137" spans="1:1024" s="5" customFormat="1" ht="30" x14ac:dyDescent="0.2">
      <c r="A137" s="58">
        <v>1</v>
      </c>
      <c r="B137" s="61" t="s">
        <v>99</v>
      </c>
      <c r="C137" s="62" t="s">
        <v>54</v>
      </c>
      <c r="D137" s="62">
        <v>1</v>
      </c>
      <c r="E137" s="24"/>
      <c r="F137" s="24">
        <f>E137*D137</f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AMD137"/>
      <c r="AME137"/>
      <c r="AMF137"/>
      <c r="AMG137"/>
      <c r="AMH137"/>
      <c r="AMI137"/>
      <c r="AMJ137"/>
    </row>
    <row r="138" spans="1:1024" s="5" customFormat="1" ht="15" customHeight="1" x14ac:dyDescent="0.2">
      <c r="A138" s="58">
        <v>2</v>
      </c>
      <c r="B138" s="61" t="s">
        <v>100</v>
      </c>
      <c r="C138" s="62" t="s">
        <v>54</v>
      </c>
      <c r="D138" s="62">
        <v>1</v>
      </c>
      <c r="E138" s="24"/>
      <c r="F138" s="24">
        <f>E138*D138</f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AMD138"/>
      <c r="AME138"/>
      <c r="AMF138"/>
      <c r="AMG138"/>
      <c r="AMH138"/>
      <c r="AMI138"/>
      <c r="AMJ138"/>
    </row>
    <row r="139" spans="1:1024" s="5" customFormat="1" ht="15" customHeight="1" x14ac:dyDescent="0.2">
      <c r="A139" s="58">
        <v>3</v>
      </c>
      <c r="B139" s="61" t="s">
        <v>101</v>
      </c>
      <c r="C139" s="62" t="s">
        <v>54</v>
      </c>
      <c r="D139" s="62">
        <v>7</v>
      </c>
      <c r="E139" s="24"/>
      <c r="F139" s="24">
        <f>E139*D139</f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AMD139"/>
      <c r="AME139"/>
      <c r="AMF139"/>
      <c r="AMG139"/>
      <c r="AMH139"/>
      <c r="AMI139"/>
      <c r="AMJ139"/>
    </row>
    <row r="140" spans="1:1024" s="5" customFormat="1" ht="15" customHeight="1" x14ac:dyDescent="0.2">
      <c r="A140" s="58"/>
      <c r="B140" s="61"/>
      <c r="C140" s="62"/>
      <c r="D140" s="62"/>
      <c r="E140" s="24"/>
      <c r="F140" s="2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AMD140"/>
      <c r="AME140"/>
      <c r="AMF140"/>
      <c r="AMG140"/>
      <c r="AMH140"/>
      <c r="AMI140"/>
      <c r="AMJ140"/>
    </row>
    <row r="141" spans="1:1024" s="5" customFormat="1" ht="15" customHeight="1" x14ac:dyDescent="0.2">
      <c r="A141" s="28"/>
      <c r="B141" s="125" t="s">
        <v>12</v>
      </c>
      <c r="C141" s="125"/>
      <c r="D141" s="125"/>
      <c r="E141" s="24"/>
      <c r="F141" s="29">
        <f>SUM(F137:F140)</f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AMD141"/>
      <c r="AME141"/>
      <c r="AMF141"/>
      <c r="AMG141"/>
      <c r="AMH141"/>
      <c r="AMI141"/>
      <c r="AMJ141"/>
    </row>
    <row r="142" spans="1:1024" s="5" customFormat="1" x14ac:dyDescent="0.2">
      <c r="A142" s="63"/>
      <c r="B142" s="64"/>
      <c r="E142" s="24"/>
      <c r="F142" s="2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AMD142"/>
      <c r="AME142"/>
      <c r="AMF142"/>
      <c r="AMG142"/>
      <c r="AMH142"/>
      <c r="AMI142"/>
      <c r="AMJ142"/>
    </row>
    <row r="143" spans="1:1024" s="5" customFormat="1" x14ac:dyDescent="0.2">
      <c r="A143" s="135" t="s">
        <v>102</v>
      </c>
      <c r="B143" s="135"/>
      <c r="C143" s="135"/>
      <c r="D143" s="135"/>
      <c r="E143" s="24"/>
      <c r="F143" s="2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AMD143"/>
      <c r="AME143"/>
      <c r="AMF143"/>
      <c r="AMG143"/>
      <c r="AMH143"/>
      <c r="AMI143"/>
      <c r="AMJ143"/>
    </row>
    <row r="144" spans="1:1024" s="5" customFormat="1" x14ac:dyDescent="0.2">
      <c r="A144" s="63"/>
      <c r="B144" s="64"/>
      <c r="E144" s="24"/>
      <c r="F144" s="24"/>
      <c r="G144" s="65"/>
      <c r="H144" s="6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AMD144"/>
      <c r="AME144"/>
      <c r="AMF144"/>
      <c r="AMG144"/>
      <c r="AMH144"/>
      <c r="AMI144"/>
      <c r="AMJ144"/>
    </row>
    <row r="145" spans="1:1024" s="46" customFormat="1" x14ac:dyDescent="0.2">
      <c r="A145" s="28" t="s">
        <v>8</v>
      </c>
      <c r="B145" s="66" t="s">
        <v>9</v>
      </c>
      <c r="C145" s="67"/>
      <c r="D145" s="68"/>
      <c r="E145" s="24"/>
      <c r="F145" s="69">
        <f>F10</f>
        <v>0</v>
      </c>
      <c r="G145" s="70"/>
      <c r="H145" s="70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AMD145"/>
      <c r="AME145"/>
      <c r="AMF145"/>
      <c r="AMG145"/>
      <c r="AMH145"/>
      <c r="AMI145"/>
      <c r="AMJ145"/>
    </row>
    <row r="146" spans="1:1024" s="46" customFormat="1" x14ac:dyDescent="0.2">
      <c r="A146" s="28" t="s">
        <v>13</v>
      </c>
      <c r="B146" s="66" t="s">
        <v>14</v>
      </c>
      <c r="C146" s="67"/>
      <c r="D146" s="68"/>
      <c r="E146" s="24"/>
      <c r="F146" s="69">
        <f>F20</f>
        <v>0</v>
      </c>
      <c r="G146" s="70"/>
      <c r="H146" s="70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AMD146"/>
      <c r="AME146"/>
      <c r="AMF146"/>
      <c r="AMG146"/>
      <c r="AMH146"/>
      <c r="AMI146"/>
      <c r="AMJ146"/>
    </row>
    <row r="147" spans="1:1024" s="46" customFormat="1" x14ac:dyDescent="0.2">
      <c r="A147" s="28" t="s">
        <v>22</v>
      </c>
      <c r="B147" s="66" t="s">
        <v>23</v>
      </c>
      <c r="C147" s="67"/>
      <c r="D147" s="68"/>
      <c r="E147" s="24"/>
      <c r="F147" s="69">
        <f>F33</f>
        <v>0</v>
      </c>
      <c r="G147" s="70"/>
      <c r="H147" s="70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AMD147"/>
      <c r="AME147"/>
      <c r="AMF147"/>
      <c r="AMG147"/>
      <c r="AMH147"/>
      <c r="AMI147"/>
      <c r="AMJ147"/>
    </row>
    <row r="148" spans="1:1024" s="46" customFormat="1" x14ac:dyDescent="0.2">
      <c r="A148" s="28" t="s">
        <v>33</v>
      </c>
      <c r="B148" s="66" t="s">
        <v>34</v>
      </c>
      <c r="C148" s="67"/>
      <c r="D148" s="68"/>
      <c r="E148" s="24"/>
      <c r="F148" s="69">
        <f>F40</f>
        <v>0</v>
      </c>
      <c r="G148" s="70"/>
      <c r="H148" s="70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AMD148"/>
      <c r="AME148"/>
      <c r="AMF148"/>
      <c r="AMG148"/>
      <c r="AMH148"/>
      <c r="AMI148"/>
      <c r="AMJ148"/>
    </row>
    <row r="149" spans="1:1024" s="46" customFormat="1" x14ac:dyDescent="0.2">
      <c r="A149" s="28" t="s">
        <v>38</v>
      </c>
      <c r="B149" s="66" t="s">
        <v>39</v>
      </c>
      <c r="C149" s="67"/>
      <c r="D149" s="68"/>
      <c r="E149" s="24"/>
      <c r="F149" s="69">
        <f>F48</f>
        <v>0</v>
      </c>
      <c r="G149" s="70"/>
      <c r="H149" s="70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AMD149"/>
      <c r="AME149"/>
      <c r="AMF149"/>
      <c r="AMG149"/>
      <c r="AMH149"/>
      <c r="AMI149"/>
      <c r="AMJ149"/>
    </row>
    <row r="150" spans="1:1024" s="46" customFormat="1" x14ac:dyDescent="0.2">
      <c r="A150" s="28" t="s">
        <v>43</v>
      </c>
      <c r="B150" s="66" t="s">
        <v>44</v>
      </c>
      <c r="C150" s="67"/>
      <c r="D150" s="68"/>
      <c r="E150" s="24"/>
      <c r="F150" s="69">
        <f>F55</f>
        <v>0</v>
      </c>
      <c r="G150" s="70"/>
      <c r="H150" s="7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AMD150"/>
      <c r="AME150"/>
      <c r="AMF150"/>
      <c r="AMG150"/>
      <c r="AMH150"/>
      <c r="AMI150"/>
      <c r="AMJ150"/>
    </row>
    <row r="151" spans="1:1024" s="46" customFormat="1" x14ac:dyDescent="0.2">
      <c r="A151" s="28" t="s">
        <v>47</v>
      </c>
      <c r="B151" s="66" t="s">
        <v>48</v>
      </c>
      <c r="C151" s="67"/>
      <c r="D151" s="68"/>
      <c r="E151" s="24"/>
      <c r="F151" s="69">
        <f>F61</f>
        <v>0</v>
      </c>
      <c r="G151" s="70"/>
      <c r="H151" s="70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AMD151"/>
      <c r="AME151"/>
      <c r="AMF151"/>
      <c r="AMG151"/>
      <c r="AMH151"/>
      <c r="AMI151"/>
      <c r="AMJ151"/>
    </row>
    <row r="152" spans="1:1024" s="46" customFormat="1" x14ac:dyDescent="0.2">
      <c r="A152" s="118" t="s">
        <v>50</v>
      </c>
      <c r="B152" s="119" t="s">
        <v>51</v>
      </c>
      <c r="C152" s="120"/>
      <c r="D152" s="121"/>
      <c r="E152" s="110"/>
      <c r="F152" s="122">
        <f>F81</f>
        <v>0</v>
      </c>
      <c r="G152" s="70"/>
      <c r="H152" s="70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AMD152"/>
      <c r="AME152"/>
      <c r="AMF152"/>
      <c r="AMG152"/>
      <c r="AMH152"/>
      <c r="AMI152"/>
      <c r="AMJ152"/>
    </row>
    <row r="153" spans="1:1024" s="46" customFormat="1" x14ac:dyDescent="0.2">
      <c r="A153" s="28" t="s">
        <v>68</v>
      </c>
      <c r="B153" s="66" t="s">
        <v>69</v>
      </c>
      <c r="C153" s="67"/>
      <c r="D153" s="68"/>
      <c r="E153" s="24"/>
      <c r="F153" s="69">
        <f>F88</f>
        <v>0</v>
      </c>
      <c r="G153" s="70"/>
      <c r="H153" s="70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AMD153"/>
      <c r="AME153"/>
      <c r="AMF153"/>
      <c r="AMG153"/>
      <c r="AMH153"/>
      <c r="AMI153"/>
      <c r="AMJ153"/>
    </row>
    <row r="154" spans="1:1024" s="46" customFormat="1" x14ac:dyDescent="0.2">
      <c r="A154" s="28" t="s">
        <v>72</v>
      </c>
      <c r="B154" s="66" t="s">
        <v>73</v>
      </c>
      <c r="C154" s="67"/>
      <c r="D154" s="68"/>
      <c r="E154" s="24"/>
      <c r="F154" s="69">
        <f>F95</f>
        <v>0</v>
      </c>
      <c r="G154" s="70"/>
      <c r="H154" s="70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AMD154"/>
      <c r="AME154"/>
      <c r="AMF154"/>
      <c r="AMG154"/>
      <c r="AMH154"/>
      <c r="AMI154"/>
      <c r="AMJ154"/>
    </row>
    <row r="155" spans="1:1024" s="46" customFormat="1" x14ac:dyDescent="0.2">
      <c r="A155" s="28" t="s">
        <v>77</v>
      </c>
      <c r="B155" s="66" t="s">
        <v>103</v>
      </c>
      <c r="C155" s="67"/>
      <c r="D155" s="68"/>
      <c r="E155" s="24"/>
      <c r="F155" s="69">
        <f>F101</f>
        <v>0</v>
      </c>
      <c r="G155" s="70"/>
      <c r="H155" s="70"/>
      <c r="I155" s="130"/>
      <c r="J155" s="130"/>
      <c r="K155" s="130"/>
      <c r="L155" s="130"/>
      <c r="M155" s="70"/>
      <c r="N155" s="70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AMD155"/>
      <c r="AME155"/>
      <c r="AMF155"/>
      <c r="AMG155"/>
      <c r="AMH155"/>
      <c r="AMI155"/>
      <c r="AMJ155"/>
    </row>
    <row r="156" spans="1:1024" s="46" customFormat="1" x14ac:dyDescent="0.2">
      <c r="A156" s="28" t="s">
        <v>80</v>
      </c>
      <c r="B156" s="66" t="s">
        <v>81</v>
      </c>
      <c r="C156" s="67"/>
      <c r="D156" s="68"/>
      <c r="E156" s="24"/>
      <c r="F156" s="69">
        <f>F107</f>
        <v>0</v>
      </c>
      <c r="G156" s="70"/>
      <c r="H156" s="70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AMD156"/>
      <c r="AME156"/>
      <c r="AMF156"/>
      <c r="AMG156"/>
      <c r="AMH156"/>
      <c r="AMI156"/>
      <c r="AMJ156"/>
    </row>
    <row r="157" spans="1:1024" s="46" customFormat="1" ht="30" x14ac:dyDescent="0.2">
      <c r="A157" s="28" t="s">
        <v>83</v>
      </c>
      <c r="B157" s="71" t="s">
        <v>84</v>
      </c>
      <c r="C157" s="67"/>
      <c r="D157" s="68"/>
      <c r="E157" s="24"/>
      <c r="F157" s="69">
        <f>F114</f>
        <v>0</v>
      </c>
      <c r="G157" s="70"/>
      <c r="H157" s="70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AMD157"/>
      <c r="AME157"/>
      <c r="AMF157"/>
      <c r="AMG157"/>
      <c r="AMH157"/>
      <c r="AMI157"/>
      <c r="AMJ157"/>
    </row>
    <row r="158" spans="1:1024" s="46" customFormat="1" x14ac:dyDescent="0.2">
      <c r="A158" s="28" t="s">
        <v>87</v>
      </c>
      <c r="B158" s="66" t="s">
        <v>88</v>
      </c>
      <c r="C158" s="67"/>
      <c r="D158" s="68"/>
      <c r="E158" s="24"/>
      <c r="F158" s="69">
        <f>F120</f>
        <v>0</v>
      </c>
      <c r="G158" s="70"/>
      <c r="H158" s="70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AMD158"/>
      <c r="AME158"/>
      <c r="AMF158"/>
      <c r="AMG158"/>
      <c r="AMH158"/>
      <c r="AMI158"/>
      <c r="AMJ158"/>
    </row>
    <row r="159" spans="1:1024" s="46" customFormat="1" x14ac:dyDescent="0.2">
      <c r="A159" s="28" t="s">
        <v>90</v>
      </c>
      <c r="B159" s="66" t="s">
        <v>91</v>
      </c>
      <c r="C159" s="67"/>
      <c r="D159" s="68"/>
      <c r="E159" s="24"/>
      <c r="F159" s="69">
        <f>F126</f>
        <v>0</v>
      </c>
      <c r="I159" s="3"/>
      <c r="J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AMD159"/>
      <c r="AME159"/>
      <c r="AMF159"/>
      <c r="AMG159"/>
      <c r="AMH159"/>
      <c r="AMI159"/>
      <c r="AMJ159"/>
    </row>
    <row r="160" spans="1:1024" s="46" customFormat="1" x14ac:dyDescent="0.2">
      <c r="A160" s="28" t="s">
        <v>93</v>
      </c>
      <c r="B160" s="66" t="s">
        <v>94</v>
      </c>
      <c r="C160" s="67"/>
      <c r="D160" s="68"/>
      <c r="E160" s="24"/>
      <c r="F160" s="69">
        <f>F133</f>
        <v>0</v>
      </c>
      <c r="I160" s="3"/>
      <c r="J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AMD160"/>
      <c r="AME160"/>
      <c r="AMF160"/>
      <c r="AMG160"/>
      <c r="AMH160"/>
      <c r="AMI160"/>
      <c r="AMJ160"/>
    </row>
    <row r="161" spans="1:1024" s="46" customFormat="1" x14ac:dyDescent="0.2">
      <c r="A161" s="28" t="s">
        <v>97</v>
      </c>
      <c r="B161" s="66" t="s">
        <v>98</v>
      </c>
      <c r="C161" s="67"/>
      <c r="D161" s="68"/>
      <c r="E161" s="24"/>
      <c r="F161" s="69">
        <f>F141</f>
        <v>0</v>
      </c>
      <c r="G161" s="70"/>
      <c r="H161" s="70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AMD161"/>
      <c r="AME161"/>
      <c r="AMF161"/>
      <c r="AMG161"/>
      <c r="AMH161"/>
      <c r="AMI161"/>
      <c r="AMJ161"/>
    </row>
    <row r="162" spans="1:1024" s="46" customFormat="1" x14ac:dyDescent="0.2">
      <c r="A162" s="30"/>
      <c r="B162" s="51"/>
      <c r="C162" s="18"/>
      <c r="D162" s="19"/>
      <c r="E162" s="19"/>
      <c r="F162" s="19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AMD162"/>
      <c r="AME162"/>
      <c r="AMF162"/>
      <c r="AMG162"/>
      <c r="AMH162"/>
      <c r="AMI162"/>
      <c r="AMJ162"/>
    </row>
    <row r="163" spans="1:1024" s="46" customFormat="1" ht="15" customHeight="1" x14ac:dyDescent="0.2">
      <c r="A163" s="28"/>
      <c r="B163" s="125" t="s">
        <v>12</v>
      </c>
      <c r="C163" s="125"/>
      <c r="D163" s="125"/>
      <c r="E163" s="72"/>
      <c r="F163" s="72">
        <f>SUM(F145:F161)</f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AMD163"/>
      <c r="AME163"/>
      <c r="AMF163"/>
      <c r="AMG163"/>
      <c r="AMH163"/>
      <c r="AMI163"/>
      <c r="AMJ163"/>
    </row>
    <row r="164" spans="1:1024" s="5" customFormat="1" ht="15" customHeight="1" x14ac:dyDescent="0.2">
      <c r="A164" s="30"/>
      <c r="B164" s="31"/>
      <c r="C164" s="31"/>
      <c r="D164" s="31"/>
      <c r="E164" s="42"/>
      <c r="F164" s="42"/>
      <c r="G164" s="65"/>
      <c r="H164" s="6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AMD164"/>
      <c r="AME164"/>
      <c r="AMF164"/>
      <c r="AMG164"/>
      <c r="AMH164"/>
      <c r="AMI164"/>
      <c r="AMJ164"/>
    </row>
    <row r="165" spans="1:1024" s="74" customFormat="1" ht="14" x14ac:dyDescent="0.15">
      <c r="A165" s="77"/>
      <c r="B165" s="78"/>
      <c r="C165" s="79"/>
      <c r="D165" s="79"/>
      <c r="E165" s="80"/>
      <c r="F165" s="76"/>
      <c r="L165" s="75"/>
      <c r="AMG165"/>
      <c r="AMH165"/>
      <c r="AMI165"/>
      <c r="AMJ165"/>
    </row>
    <row r="166" spans="1:1024" s="74" customFormat="1" ht="14" x14ac:dyDescent="0.15">
      <c r="A166" s="77"/>
      <c r="B166" s="78"/>
      <c r="C166" s="79"/>
      <c r="D166" s="79"/>
      <c r="E166" s="80"/>
      <c r="F166" s="76"/>
      <c r="L166" s="75"/>
      <c r="AMG166"/>
      <c r="AMH166"/>
      <c r="AMI166"/>
      <c r="AMJ166"/>
    </row>
    <row r="167" spans="1:1024" s="74" customFormat="1" ht="14" x14ac:dyDescent="0.15">
      <c r="A167" s="134" t="s">
        <v>102</v>
      </c>
      <c r="B167" s="134"/>
      <c r="C167" s="134"/>
      <c r="D167" s="134"/>
      <c r="E167" s="134"/>
      <c r="F167" s="134"/>
      <c r="L167" s="75"/>
      <c r="AMG167"/>
      <c r="AMH167"/>
      <c r="AMI167"/>
      <c r="AMJ167"/>
    </row>
    <row r="168" spans="1:1024" s="74" customFormat="1" ht="14" x14ac:dyDescent="0.15">
      <c r="A168" s="81"/>
      <c r="B168" s="82"/>
      <c r="C168" s="81"/>
      <c r="D168" s="83"/>
      <c r="E168" s="84"/>
      <c r="F168" s="85"/>
      <c r="L168" s="75"/>
      <c r="AMG168"/>
      <c r="AMH168"/>
      <c r="AMI168"/>
      <c r="AMJ168"/>
    </row>
    <row r="169" spans="1:1024" s="74" customFormat="1" ht="13.75" customHeight="1" x14ac:dyDescent="0.15">
      <c r="A169" s="86">
        <v>1</v>
      </c>
      <c r="B169" s="136" t="s">
        <v>105</v>
      </c>
      <c r="C169" s="136"/>
      <c r="D169" s="136"/>
      <c r="E169" s="136"/>
      <c r="F169" s="88">
        <f>F163</f>
        <v>0</v>
      </c>
      <c r="L169" s="75"/>
      <c r="AMG169"/>
      <c r="AMH169"/>
      <c r="AMI169"/>
      <c r="AMJ169"/>
    </row>
    <row r="170" spans="1:1024" s="74" customFormat="1" ht="13.75" customHeight="1" x14ac:dyDescent="0.15">
      <c r="A170" s="86">
        <v>2</v>
      </c>
      <c r="B170" s="136"/>
      <c r="C170" s="136"/>
      <c r="D170" s="136"/>
      <c r="E170" s="136"/>
      <c r="F170" s="88"/>
      <c r="L170" s="75"/>
      <c r="AMG170"/>
      <c r="AMH170"/>
      <c r="AMI170"/>
      <c r="AMJ170"/>
    </row>
    <row r="171" spans="1:1024" s="74" customFormat="1" ht="13.75" customHeight="1" x14ac:dyDescent="0.15">
      <c r="A171" s="86">
        <v>3</v>
      </c>
      <c r="B171" s="136"/>
      <c r="C171" s="136"/>
      <c r="D171" s="136"/>
      <c r="E171" s="136"/>
      <c r="F171" s="88"/>
      <c r="L171" s="75"/>
      <c r="AMG171"/>
      <c r="AMH171"/>
      <c r="AMI171"/>
      <c r="AMJ171"/>
    </row>
    <row r="172" spans="1:1024" s="74" customFormat="1" ht="13.75" customHeight="1" x14ac:dyDescent="0.15">
      <c r="A172" s="86">
        <v>4</v>
      </c>
      <c r="B172" s="136"/>
      <c r="C172" s="136"/>
      <c r="D172" s="136"/>
      <c r="E172" s="136"/>
      <c r="F172" s="88"/>
      <c r="L172" s="75"/>
      <c r="AMG172"/>
      <c r="AMH172"/>
      <c r="AMI172"/>
      <c r="AMJ172"/>
    </row>
    <row r="173" spans="1:1024" s="74" customFormat="1" ht="13.75" customHeight="1" x14ac:dyDescent="0.15">
      <c r="A173" s="86">
        <v>5</v>
      </c>
      <c r="B173" s="136"/>
      <c r="C173" s="136"/>
      <c r="D173" s="136"/>
      <c r="E173" s="136"/>
      <c r="F173" s="88"/>
      <c r="L173" s="75"/>
      <c r="AMG173"/>
      <c r="AMH173"/>
      <c r="AMI173"/>
      <c r="AMJ173"/>
    </row>
    <row r="174" spans="1:1024" s="74" customFormat="1" ht="14" x14ac:dyDescent="0.15">
      <c r="A174" s="133" t="s">
        <v>104</v>
      </c>
      <c r="B174" s="133"/>
      <c r="C174" s="133"/>
      <c r="D174" s="133"/>
      <c r="E174" s="133"/>
      <c r="F174" s="89">
        <f>SUM(F169:F173)</f>
        <v>0</v>
      </c>
      <c r="L174" s="75"/>
      <c r="AMG174"/>
      <c r="AMH174"/>
      <c r="AMI174"/>
      <c r="AMJ174"/>
    </row>
  </sheetData>
  <mergeCells count="31">
    <mergeCell ref="A174:E174"/>
    <mergeCell ref="A167:F167"/>
    <mergeCell ref="B126:D126"/>
    <mergeCell ref="B133:D133"/>
    <mergeCell ref="B141:D141"/>
    <mergeCell ref="A143:D143"/>
    <mergeCell ref="B169:E169"/>
    <mergeCell ref="B170:E170"/>
    <mergeCell ref="B171:E171"/>
    <mergeCell ref="B172:E172"/>
    <mergeCell ref="B173:E173"/>
    <mergeCell ref="I155:L155"/>
    <mergeCell ref="B163:D163"/>
    <mergeCell ref="B61:D61"/>
    <mergeCell ref="B81:D81"/>
    <mergeCell ref="B88:D88"/>
    <mergeCell ref="B95:D95"/>
    <mergeCell ref="B101:D101"/>
    <mergeCell ref="B107:D107"/>
    <mergeCell ref="B109:D109"/>
    <mergeCell ref="B114:D114"/>
    <mergeCell ref="B120:D120"/>
    <mergeCell ref="B33:D33"/>
    <mergeCell ref="B40:D40"/>
    <mergeCell ref="B48:D48"/>
    <mergeCell ref="B55:D55"/>
    <mergeCell ref="A1:F1"/>
    <mergeCell ref="A2:F2"/>
    <mergeCell ref="E3:F3"/>
    <mergeCell ref="B10:D10"/>
    <mergeCell ref="B20:D20"/>
  </mergeCells>
  <pageMargins left="0.78749999999999998" right="0.78749999999999998" top="1.0249999999999999" bottom="1.0249999999999999" header="0.78749999999999998" footer="0.78749999999999998"/>
  <pageSetup scale="51" orientation="portrait" useFirstPageNumber="1" horizontalDpi="300" verticalDpi="300" r:id="rId1"/>
  <headerFooter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0"/>
  <sheetViews>
    <sheetView view="pageBreakPreview" zoomScaleNormal="100" workbookViewId="0">
      <selection activeCell="B6" sqref="B6:B9"/>
    </sheetView>
  </sheetViews>
  <sheetFormatPr baseColWidth="10" defaultColWidth="8.83203125" defaultRowHeight="14" x14ac:dyDescent="0.15"/>
  <cols>
    <col min="1" max="1" width="8.1640625" customWidth="1"/>
    <col min="2" max="2" width="50.5" customWidth="1"/>
    <col min="3" max="4" width="24.83203125" style="90" customWidth="1"/>
    <col min="5" max="5" width="24.83203125" customWidth="1"/>
    <col min="6" max="1025" width="10.5" customWidth="1"/>
  </cols>
  <sheetData>
    <row r="1" spans="1:1024" ht="22.5" customHeight="1" x14ac:dyDescent="0.15">
      <c r="A1" s="126" t="s">
        <v>0</v>
      </c>
      <c r="B1" s="126"/>
      <c r="C1" s="126"/>
      <c r="D1" s="126"/>
      <c r="E1" s="126"/>
    </row>
    <row r="2" spans="1:1024" s="74" customFormat="1" x14ac:dyDescent="0.15">
      <c r="A2" s="134" t="s">
        <v>102</v>
      </c>
      <c r="B2" s="134"/>
      <c r="C2" s="134"/>
      <c r="D2" s="134"/>
      <c r="E2" s="134"/>
      <c r="J2" s="75"/>
      <c r="AME2"/>
      <c r="AMF2"/>
      <c r="AMG2"/>
      <c r="AMH2"/>
      <c r="AMI2"/>
      <c r="AMJ2"/>
    </row>
    <row r="3" spans="1:1024" s="74" customFormat="1" x14ac:dyDescent="0.15">
      <c r="A3" s="73"/>
      <c r="B3" s="91"/>
      <c r="C3" s="73"/>
      <c r="D3" s="92"/>
      <c r="E3" s="93"/>
      <c r="J3" s="75"/>
      <c r="AME3"/>
      <c r="AMF3"/>
      <c r="AMG3"/>
      <c r="AMH3"/>
      <c r="AMI3"/>
      <c r="AMJ3"/>
    </row>
    <row r="4" spans="1:1024" s="74" customFormat="1" x14ac:dyDescent="0.15">
      <c r="A4" s="94"/>
      <c r="B4" s="95"/>
      <c r="C4" s="96" t="s">
        <v>106</v>
      </c>
      <c r="D4" s="97" t="s">
        <v>107</v>
      </c>
      <c r="E4" s="98" t="s">
        <v>108</v>
      </c>
      <c r="J4" s="75"/>
      <c r="AME4"/>
      <c r="AMF4"/>
      <c r="AMG4"/>
      <c r="AMH4"/>
      <c r="AMI4"/>
      <c r="AMJ4"/>
    </row>
    <row r="5" spans="1:1024" s="74" customFormat="1" ht="15" x14ac:dyDescent="0.15">
      <c r="A5" s="86">
        <v>1</v>
      </c>
      <c r="B5" s="87" t="s">
        <v>105</v>
      </c>
      <c r="C5" s="99"/>
      <c r="D5" s="100"/>
      <c r="E5" s="101"/>
      <c r="J5" s="75"/>
      <c r="AME5"/>
      <c r="AMF5"/>
      <c r="AMG5"/>
      <c r="AMH5"/>
      <c r="AMI5"/>
      <c r="AMJ5"/>
    </row>
    <row r="6" spans="1:1024" s="74" customFormat="1" x14ac:dyDescent="0.15">
      <c r="A6" s="86">
        <v>2</v>
      </c>
      <c r="B6" s="87"/>
      <c r="C6" s="99"/>
      <c r="D6" s="100"/>
      <c r="E6" s="101"/>
      <c r="J6" s="75"/>
      <c r="AME6"/>
      <c r="AMF6"/>
      <c r="AMG6"/>
      <c r="AMH6"/>
      <c r="AMI6"/>
      <c r="AMJ6"/>
    </row>
    <row r="7" spans="1:1024" s="74" customFormat="1" x14ac:dyDescent="0.15">
      <c r="A7" s="86">
        <v>3</v>
      </c>
      <c r="B7" s="87"/>
      <c r="C7" s="99"/>
      <c r="D7" s="100"/>
      <c r="E7" s="101"/>
      <c r="J7" s="75"/>
      <c r="AME7"/>
      <c r="AMF7"/>
      <c r="AMG7"/>
      <c r="AMH7"/>
      <c r="AMI7"/>
      <c r="AMJ7"/>
    </row>
    <row r="8" spans="1:1024" s="74" customFormat="1" x14ac:dyDescent="0.15">
      <c r="A8" s="86">
        <v>4</v>
      </c>
      <c r="B8" s="87"/>
      <c r="C8" s="99"/>
      <c r="D8" s="100"/>
      <c r="E8" s="101"/>
      <c r="J8" s="75"/>
      <c r="AME8"/>
      <c r="AMF8"/>
      <c r="AMG8"/>
      <c r="AMH8"/>
      <c r="AMI8"/>
      <c r="AMJ8"/>
    </row>
    <row r="9" spans="1:1024" s="74" customFormat="1" x14ac:dyDescent="0.15">
      <c r="A9" s="86">
        <v>5</v>
      </c>
      <c r="B9" s="87"/>
      <c r="C9" s="99"/>
      <c r="D9" s="100"/>
      <c r="E9" s="101"/>
      <c r="J9" s="75"/>
      <c r="AME9"/>
      <c r="AMF9"/>
      <c r="AMG9"/>
      <c r="AMH9"/>
      <c r="AMI9"/>
      <c r="AMJ9"/>
    </row>
    <row r="10" spans="1:1024" s="74" customFormat="1" ht="19" x14ac:dyDescent="0.2">
      <c r="A10" s="133" t="s">
        <v>104</v>
      </c>
      <c r="B10" s="133"/>
      <c r="C10" s="102">
        <f>SUM(C5:C9)</f>
        <v>0</v>
      </c>
      <c r="D10" s="103">
        <f>SUM(D5:D9)</f>
        <v>0</v>
      </c>
      <c r="E10" s="104">
        <f>SUM(E5:E9)</f>
        <v>0</v>
      </c>
      <c r="J10" s="75"/>
      <c r="AME10"/>
      <c r="AMF10"/>
      <c r="AMG10"/>
      <c r="AMH10"/>
      <c r="AMI10"/>
      <c r="AMJ10"/>
    </row>
  </sheetData>
  <mergeCells count="3">
    <mergeCell ref="A1:E1"/>
    <mergeCell ref="A2:E2"/>
    <mergeCell ref="A10:B10"/>
  </mergeCells>
  <pageMargins left="0.78749999999999998" right="0.78749999999999998" top="1.0249999999999999" bottom="1.0249999999999999" header="0.78749999999999998" footer="0.78749999999999998"/>
  <pageSetup scale="51" orientation="portrait" horizontalDpi="300" verticalDpi="300" r:id="rId1"/>
  <headerFooter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01_02_TRENING CENTAR LETNJIKOVA</vt:lpstr>
      <vt:lpstr>REKAPITULACIJA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98</cp:revision>
  <dcterms:created xsi:type="dcterms:W3CDTF">2019-08-26T07:55:53Z</dcterms:created>
  <dcterms:modified xsi:type="dcterms:W3CDTF">2021-10-14T22:57:40Z</dcterms:modified>
  <dc:language>en-US</dc:language>
</cp:coreProperties>
</file>